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712"/>
  </bookViews>
  <sheets>
    <sheet name="Points Table" sheetId="11" r:id="rId1"/>
    <sheet name="NRR" sheetId="7" r:id="rId2"/>
  </sheets>
  <calcPr calcId="152511"/>
</workbook>
</file>

<file path=xl/calcChain.xml><?xml version="1.0" encoding="utf-8"?>
<calcChain xmlns="http://schemas.openxmlformats.org/spreadsheetml/2006/main">
  <c r="T18" i="11" l="1"/>
  <c r="AI7" i="11" s="1"/>
  <c r="T33" i="11"/>
  <c r="Q9" i="7"/>
  <c r="R9" i="7"/>
  <c r="Q8" i="7"/>
  <c r="Q7" i="7"/>
  <c r="Q6" i="7"/>
  <c r="Q5" i="7"/>
  <c r="Q3" i="7"/>
  <c r="Q4" i="7" l="1"/>
  <c r="Z9" i="7"/>
  <c r="Z8" i="7"/>
  <c r="Z7" i="7"/>
  <c r="Z6" i="7"/>
  <c r="Z5" i="7"/>
  <c r="Z4" i="7"/>
  <c r="Z3" i="7"/>
  <c r="AH9" i="7"/>
  <c r="AH8" i="7"/>
  <c r="AH7" i="7"/>
  <c r="AH6" i="7"/>
  <c r="AH5" i="7"/>
  <c r="AH4" i="7"/>
  <c r="AH37" i="7"/>
  <c r="AH36" i="7"/>
  <c r="AH35" i="7"/>
  <c r="AH34" i="7"/>
  <c r="AH33" i="7"/>
  <c r="AH32" i="7"/>
  <c r="AH31" i="7"/>
  <c r="AH27" i="7"/>
  <c r="AH26" i="7"/>
  <c r="AH24" i="7"/>
  <c r="AH22" i="7"/>
  <c r="AH17" i="7"/>
  <c r="AH16" i="7"/>
  <c r="AH15" i="7"/>
  <c r="AH14" i="7"/>
  <c r="Z37" i="7"/>
  <c r="Z36" i="7"/>
  <c r="Z35" i="7"/>
  <c r="Z34" i="7"/>
  <c r="Z33" i="7"/>
  <c r="Z32" i="7"/>
  <c r="Z31" i="7"/>
  <c r="Z27" i="7"/>
  <c r="Z26" i="7"/>
  <c r="Z25" i="7"/>
  <c r="Z24" i="7"/>
  <c r="Z23" i="7"/>
  <c r="Z22" i="7"/>
  <c r="Z18" i="7"/>
  <c r="Z17" i="7"/>
  <c r="Z16" i="7"/>
  <c r="Z15" i="7"/>
  <c r="Z13" i="7"/>
  <c r="Z14" i="7"/>
  <c r="Q37" i="7"/>
  <c r="Q36" i="7"/>
  <c r="Q35" i="7"/>
  <c r="Q34" i="7"/>
  <c r="Q33" i="7"/>
  <c r="Q32" i="7"/>
  <c r="Q31" i="7"/>
  <c r="Q27" i="7"/>
  <c r="Q26" i="7"/>
  <c r="Q25" i="7"/>
  <c r="Q24" i="7"/>
  <c r="Q23" i="7"/>
  <c r="Q18" i="7"/>
  <c r="Q16" i="7"/>
  <c r="Q15" i="7"/>
  <c r="Q13" i="7"/>
  <c r="I37" i="7"/>
  <c r="I36" i="7"/>
  <c r="I35" i="7"/>
  <c r="I34" i="7"/>
  <c r="I33" i="7"/>
  <c r="I32" i="7"/>
  <c r="I27" i="7"/>
  <c r="I26" i="7"/>
  <c r="I25" i="7"/>
  <c r="I24" i="7"/>
  <c r="I23" i="7"/>
  <c r="I22" i="7"/>
  <c r="I18" i="7"/>
  <c r="I17" i="7"/>
  <c r="I16" i="7"/>
  <c r="I15" i="7"/>
  <c r="I13" i="7"/>
  <c r="I14" i="7"/>
  <c r="I9" i="7"/>
  <c r="I8" i="7"/>
  <c r="I7" i="7"/>
  <c r="I6" i="7"/>
  <c r="I5" i="7"/>
  <c r="I3" i="7"/>
  <c r="I4" i="7"/>
  <c r="R13" i="7" l="1"/>
  <c r="R33" i="7"/>
  <c r="R4" i="7"/>
  <c r="R18" i="7"/>
  <c r="R37" i="7"/>
  <c r="R8" i="7"/>
  <c r="R5" i="7"/>
  <c r="R35" i="7"/>
  <c r="AJ35" i="7" s="1"/>
  <c r="R7" i="7"/>
  <c r="R25" i="7"/>
  <c r="R6" i="7"/>
  <c r="R14" i="7"/>
  <c r="AJ14" i="7" s="1"/>
  <c r="R17" i="7"/>
  <c r="R24" i="7"/>
  <c r="R32" i="7"/>
  <c r="R36" i="7"/>
  <c r="AI14" i="7"/>
  <c r="AI24" i="7"/>
  <c r="AI35" i="7"/>
  <c r="AI6" i="7"/>
  <c r="AI13" i="7"/>
  <c r="AI17" i="7"/>
  <c r="AI31" i="7"/>
  <c r="AI15" i="7"/>
  <c r="AI22" i="7"/>
  <c r="AI26" i="7"/>
  <c r="AI33" i="7"/>
  <c r="AI37" i="7"/>
  <c r="AI16" i="7"/>
  <c r="AI23" i="7"/>
  <c r="AI27" i="7"/>
  <c r="AI34" i="7"/>
  <c r="R15" i="7"/>
  <c r="R22" i="7"/>
  <c r="R26" i="7"/>
  <c r="R34" i="7"/>
  <c r="AJ34" i="7" s="1"/>
  <c r="AI18" i="7"/>
  <c r="AI25" i="7"/>
  <c r="AI32" i="7"/>
  <c r="AI36" i="7"/>
  <c r="AI3" i="7"/>
  <c r="AI7" i="7"/>
  <c r="R16" i="7"/>
  <c r="AJ16" i="7" s="1"/>
  <c r="R23" i="7"/>
  <c r="R27" i="7"/>
  <c r="AI4" i="7"/>
  <c r="AI8" i="7"/>
  <c r="AI5" i="7"/>
  <c r="AI9" i="7"/>
  <c r="R3" i="7"/>
  <c r="H29" i="11"/>
  <c r="G29" i="11"/>
  <c r="F29" i="11"/>
  <c r="E29" i="11"/>
  <c r="H24" i="11"/>
  <c r="F24" i="11"/>
  <c r="E24" i="11"/>
  <c r="H21" i="11"/>
  <c r="F21" i="11"/>
  <c r="E21" i="11"/>
  <c r="H25" i="11"/>
  <c r="F25" i="11"/>
  <c r="E25" i="11"/>
  <c r="H14" i="11"/>
  <c r="G14" i="11"/>
  <c r="E14" i="11"/>
  <c r="H17" i="11"/>
  <c r="G17" i="11"/>
  <c r="F17" i="11"/>
  <c r="E17" i="11"/>
  <c r="H16" i="11"/>
  <c r="G16" i="11"/>
  <c r="F16" i="11"/>
  <c r="E16" i="11"/>
  <c r="H37" i="11"/>
  <c r="G37" i="11"/>
  <c r="F37" i="11"/>
  <c r="E37" i="11"/>
  <c r="E39" i="11"/>
  <c r="G35" i="11"/>
  <c r="H39" i="11"/>
  <c r="H35" i="11"/>
  <c r="E35" i="11"/>
  <c r="I31" i="7"/>
  <c r="F35" i="11"/>
  <c r="AJ26" i="7" l="1"/>
  <c r="AJ27" i="7"/>
  <c r="AJ22" i="7"/>
  <c r="AJ23" i="7"/>
  <c r="AJ18" i="7"/>
  <c r="AJ3" i="7"/>
  <c r="AJ32" i="7"/>
  <c r="AJ6" i="7"/>
  <c r="AJ5" i="7"/>
  <c r="AJ4" i="7"/>
  <c r="AJ36" i="7"/>
  <c r="AJ24" i="7"/>
  <c r="AJ25" i="7"/>
  <c r="AJ8" i="7"/>
  <c r="AJ33" i="7"/>
  <c r="AJ15" i="7"/>
  <c r="AJ17" i="7"/>
  <c r="AJ7" i="7"/>
  <c r="AJ37" i="7"/>
  <c r="AJ13" i="7"/>
  <c r="R31" i="7"/>
  <c r="AJ31" i="7" s="1"/>
  <c r="I39" i="11"/>
  <c r="G39" i="11"/>
  <c r="F39" i="11"/>
  <c r="I37" i="11"/>
  <c r="G15" i="11"/>
  <c r="I17" i="11" l="1"/>
  <c r="I29" i="11"/>
  <c r="H40" i="11"/>
  <c r="G40" i="11"/>
  <c r="F40" i="11"/>
  <c r="E40" i="11"/>
  <c r="H38" i="11"/>
  <c r="G38" i="11"/>
  <c r="F38" i="11"/>
  <c r="E38" i="11"/>
  <c r="H34" i="11"/>
  <c r="G34" i="11"/>
  <c r="F34" i="11"/>
  <c r="E34" i="11"/>
  <c r="H36" i="11"/>
  <c r="G36" i="11"/>
  <c r="F36" i="11"/>
  <c r="E36" i="11"/>
  <c r="H28" i="11"/>
  <c r="G28" i="11"/>
  <c r="F28" i="11"/>
  <c r="E28" i="11"/>
  <c r="H31" i="11"/>
  <c r="G31" i="11"/>
  <c r="F31" i="11"/>
  <c r="E31" i="11"/>
  <c r="H30" i="11"/>
  <c r="G30" i="11"/>
  <c r="F30" i="11"/>
  <c r="E30" i="11"/>
  <c r="H32" i="11"/>
  <c r="G32" i="11"/>
  <c r="F32" i="11"/>
  <c r="E32" i="11"/>
  <c r="H27" i="11"/>
  <c r="G27" i="11"/>
  <c r="F27" i="11"/>
  <c r="E27" i="11"/>
  <c r="E15" i="11" l="1"/>
  <c r="F15" i="11"/>
  <c r="H15" i="11"/>
  <c r="E18" i="11"/>
  <c r="F18" i="11"/>
  <c r="G18" i="11"/>
  <c r="H18" i="11"/>
  <c r="E13" i="11"/>
  <c r="F13" i="11"/>
  <c r="G13" i="11"/>
  <c r="H13" i="11"/>
  <c r="E12" i="11"/>
  <c r="F12" i="11"/>
  <c r="G12" i="11"/>
  <c r="H12" i="11"/>
  <c r="E23" i="11"/>
  <c r="F23" i="11"/>
  <c r="H23" i="11"/>
  <c r="E22" i="11"/>
  <c r="F22" i="11"/>
  <c r="H22" i="11"/>
  <c r="E20" i="11"/>
  <c r="F20" i="11"/>
  <c r="H20" i="11"/>
  <c r="I35" i="11" l="1"/>
  <c r="I31" i="11"/>
  <c r="I27" i="11"/>
  <c r="I40" i="11"/>
  <c r="I38" i="11"/>
  <c r="I36" i="11"/>
  <c r="I34" i="11"/>
  <c r="I30" i="11"/>
  <c r="I28" i="11"/>
  <c r="I32" i="11"/>
  <c r="I16" i="11" l="1"/>
  <c r="I18" i="11"/>
  <c r="I13" i="11"/>
  <c r="I12" i="11"/>
  <c r="I15" i="11"/>
  <c r="G24" i="11" l="1"/>
  <c r="G25" i="11"/>
  <c r="G21" i="11"/>
  <c r="G22" i="11"/>
  <c r="G20" i="11"/>
  <c r="I24" i="11"/>
  <c r="I22" i="11"/>
  <c r="I21" i="11"/>
  <c r="I20" i="11"/>
  <c r="I25" i="11"/>
  <c r="G23" i="11"/>
  <c r="I23" i="11"/>
  <c r="F14" i="11"/>
  <c r="AJ9" i="7"/>
  <c r="I14" i="11" s="1"/>
</calcChain>
</file>

<file path=xl/sharedStrings.xml><?xml version="1.0" encoding="utf-8"?>
<sst xmlns="http://schemas.openxmlformats.org/spreadsheetml/2006/main" count="246" uniqueCount="62">
  <si>
    <t>Richmond Rockers</t>
  </si>
  <si>
    <t>Indian Dragonz</t>
  </si>
  <si>
    <t>Chak De</t>
  </si>
  <si>
    <t>Richmond Royals</t>
  </si>
  <si>
    <t>Kings CC</t>
  </si>
  <si>
    <t>Surprising 11</t>
  </si>
  <si>
    <t>Group A</t>
  </si>
  <si>
    <t>Group B</t>
  </si>
  <si>
    <t>Group C</t>
  </si>
  <si>
    <t>Rebels</t>
  </si>
  <si>
    <t>NRR</t>
  </si>
  <si>
    <t>Points</t>
  </si>
  <si>
    <t>Run Rate</t>
  </si>
  <si>
    <t>Bowled</t>
  </si>
  <si>
    <t>Conceded</t>
  </si>
  <si>
    <t>Faced</t>
  </si>
  <si>
    <t>Scored</t>
  </si>
  <si>
    <t>Overs Bowled</t>
  </si>
  <si>
    <t>Runs Conceded</t>
  </si>
  <si>
    <t>Overs Faced</t>
  </si>
  <si>
    <t>Total</t>
  </si>
  <si>
    <t>Runs Scored</t>
  </si>
  <si>
    <t>Total Overs</t>
  </si>
  <si>
    <t>Total Runs</t>
  </si>
  <si>
    <t xml:space="preserve">Total </t>
  </si>
  <si>
    <t>Richmond Indians</t>
  </si>
  <si>
    <t>Raiders</t>
  </si>
  <si>
    <t>VA Willows</t>
  </si>
  <si>
    <t>Rockets</t>
  </si>
  <si>
    <t>Vulcans</t>
  </si>
  <si>
    <t>Group D</t>
  </si>
  <si>
    <t>Stallions</t>
  </si>
  <si>
    <t>Dare Devils</t>
  </si>
  <si>
    <t>11 Musketeers</t>
  </si>
  <si>
    <t>Sno#</t>
  </si>
  <si>
    <t>Team Name</t>
  </si>
  <si>
    <t>WIN</t>
  </si>
  <si>
    <t>LOSE</t>
  </si>
  <si>
    <t>Aces</t>
  </si>
  <si>
    <t>ECC</t>
  </si>
  <si>
    <t>Richmond Powers</t>
  </si>
  <si>
    <t>Richmond Super Kings</t>
  </si>
  <si>
    <t>India Dragonz</t>
  </si>
  <si>
    <t>Richmond Eagles</t>
  </si>
  <si>
    <t>Rock  On 1</t>
  </si>
  <si>
    <t>Spartans</t>
  </si>
  <si>
    <t>Rock On 1</t>
  </si>
  <si>
    <t>MCC</t>
  </si>
  <si>
    <t>Richmond Knights</t>
  </si>
  <si>
    <t>Rock On 2</t>
  </si>
  <si>
    <t>Team X</t>
  </si>
  <si>
    <t>Group 1</t>
  </si>
  <si>
    <t>Group 2</t>
  </si>
  <si>
    <t>Group 3</t>
  </si>
  <si>
    <t>Group 4</t>
  </si>
  <si>
    <r>
      <rPr>
        <sz val="26"/>
        <color theme="1"/>
        <rFont val="Baskerville Old Face"/>
        <family val="1"/>
      </rPr>
      <t xml:space="preserve">
</t>
    </r>
    <r>
      <rPr>
        <sz val="11"/>
        <color theme="1"/>
        <rFont val="Engravers MT"/>
        <family val="1"/>
      </rPr>
      <t xml:space="preserve">Points Table
T2i Tournament - 2017
</t>
    </r>
  </si>
  <si>
    <t>No. Of.Games</t>
  </si>
  <si>
    <t xml:space="preserve"> </t>
  </si>
  <si>
    <r>
      <t>Run Rate   = ROUND(</t>
    </r>
    <r>
      <rPr>
        <b/>
        <sz val="14"/>
        <color rgb="FFFF0000"/>
        <rFont val="Calibri"/>
        <family val="2"/>
        <scheme val="minor"/>
      </rPr>
      <t>Runs Scored</t>
    </r>
    <r>
      <rPr>
        <sz val="14"/>
        <color theme="1"/>
        <rFont val="Calibri"/>
        <family val="2"/>
        <scheme val="minor"/>
      </rPr>
      <t>/(ROUND(INT(</t>
    </r>
    <r>
      <rPr>
        <b/>
        <sz val="14"/>
        <color rgb="FF00B050"/>
        <rFont val="Calibri"/>
        <family val="2"/>
        <scheme val="minor"/>
      </rPr>
      <t>Overs Faced</t>
    </r>
    <r>
      <rPr>
        <sz val="14"/>
        <color theme="1"/>
        <rFont val="Calibri"/>
        <family val="2"/>
        <scheme val="minor"/>
      </rPr>
      <t>)+(MOD(</t>
    </r>
    <r>
      <rPr>
        <b/>
        <sz val="14"/>
        <color rgb="FF00B050"/>
        <rFont val="Calibri"/>
        <family val="2"/>
        <scheme val="minor"/>
      </rPr>
      <t>Overs Faced</t>
    </r>
    <r>
      <rPr>
        <sz val="14"/>
        <color theme="1"/>
        <rFont val="Calibri"/>
        <family val="2"/>
        <scheme val="minor"/>
      </rPr>
      <t>,1)*1.667),2)),2)</t>
    </r>
  </si>
  <si>
    <t xml:space="preserve">Runrate Calculation Formula </t>
  </si>
  <si>
    <t>Example:</t>
  </si>
  <si>
    <r>
      <t>Run Rate   = ROUND(</t>
    </r>
    <r>
      <rPr>
        <b/>
        <sz val="14"/>
        <color rgb="FFFF0000"/>
        <rFont val="Calibri"/>
        <family val="2"/>
        <scheme val="minor"/>
      </rPr>
      <t>Runs Scored</t>
    </r>
    <r>
      <rPr>
        <sz val="14"/>
        <color theme="1"/>
        <rFont val="Calibri"/>
        <family val="2"/>
        <scheme val="minor"/>
      </rPr>
      <t>/</t>
    </r>
    <r>
      <rPr>
        <b/>
        <sz val="14"/>
        <color rgb="FF00B050"/>
        <rFont val="Calibri"/>
        <family val="2"/>
        <scheme val="minor"/>
      </rPr>
      <t>Overs Faced</t>
    </r>
    <r>
      <rPr>
        <sz val="14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</si>
</sst>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Verdana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26"/>
      <color theme="1"/>
      <name val="Baskerville Old Face"/>
      <family val="1"/>
    </font>
    <font>
      <sz val="11"/>
      <color theme="1"/>
      <name val="Engravers MT"/>
      <family val="1"/>
    </font>
    <font>
      <b/>
      <sz val="11"/>
      <color rgb="FF002060"/>
      <name val="Calibri"/>
      <family val="2"/>
      <scheme val="minor"/>
    </font>
    <font>
      <b/>
      <sz val="10"/>
      <color rgb="FF002060"/>
      <name val="Verdana"/>
      <family val="2"/>
    </font>
    <font>
      <sz val="9"/>
      <color rgb="FF002060"/>
      <name val="Calibri"/>
      <family val="2"/>
      <scheme val="minor"/>
    </font>
    <font>
      <sz val="11"/>
      <color theme="1"/>
      <name val="Calibri"/>
      <family val="2"/>
    </font>
    <font>
      <b/>
      <sz val="12"/>
      <name val="Verdana"/>
      <family val="2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</cellStyleXfs>
  <cellXfs count="110">
    <xf numFmtId="0" fontId="0" fillId="0" borderId="0" xfId="0"/>
    <xf numFmtId="0" fontId="4" fillId="0" borderId="0" xfId="1" applyFont="1" applyBorder="1"/>
    <xf numFmtId="0" fontId="6" fillId="0" borderId="0" xfId="1" applyFont="1"/>
    <xf numFmtId="0" fontId="4" fillId="0" borderId="0" xfId="1" applyFont="1"/>
    <xf numFmtId="0" fontId="6" fillId="0" borderId="0" xfId="2" applyFont="1"/>
    <xf numFmtId="0" fontId="6" fillId="5" borderId="0" xfId="2" applyFont="1" applyFill="1" applyBorder="1"/>
    <xf numFmtId="0" fontId="6" fillId="7" borderId="3" xfId="2" applyFont="1" applyFill="1" applyBorder="1" applyAlignment="1">
      <alignment horizontal="right" vertical="center"/>
    </xf>
    <xf numFmtId="0" fontId="6" fillId="8" borderId="13" xfId="2" applyFont="1" applyFill="1" applyBorder="1" applyAlignment="1">
      <alignment horizontal="right" wrapText="1"/>
    </xf>
    <xf numFmtId="0" fontId="6" fillId="8" borderId="4" xfId="2" applyFont="1" applyFill="1" applyBorder="1" applyAlignment="1">
      <alignment horizontal="right" vertical="center" wrapText="1"/>
    </xf>
    <xf numFmtId="0" fontId="8" fillId="0" borderId="0" xfId="1" applyFont="1"/>
    <xf numFmtId="0" fontId="8" fillId="3" borderId="3" xfId="2" applyFont="1" applyFill="1" applyBorder="1" applyAlignment="1">
      <alignment horizontal="center" vertical="center"/>
    </xf>
    <xf numFmtId="0" fontId="8" fillId="7" borderId="3" xfId="2" applyFont="1" applyFill="1" applyBorder="1" applyAlignment="1">
      <alignment horizontal="center" vertical="center"/>
    </xf>
    <xf numFmtId="0" fontId="8" fillId="8" borderId="13" xfId="2" applyFont="1" applyFill="1" applyBorder="1" applyAlignment="1">
      <alignment horizontal="center" vertical="center" wrapText="1"/>
    </xf>
    <xf numFmtId="0" fontId="8" fillId="8" borderId="4" xfId="2" applyFont="1" applyFill="1" applyBorder="1" applyAlignment="1">
      <alignment horizontal="center" vertical="center" wrapText="1"/>
    </xf>
    <xf numFmtId="0" fontId="8" fillId="7" borderId="14" xfId="2" applyFont="1" applyFill="1" applyBorder="1" applyAlignment="1">
      <alignment horizontal="center" vertical="center"/>
    </xf>
    <xf numFmtId="0" fontId="5" fillId="5" borderId="0" xfId="2" applyFont="1" applyFill="1" applyBorder="1" applyAlignment="1"/>
    <xf numFmtId="0" fontId="9" fillId="5" borderId="0" xfId="2" applyFont="1" applyFill="1" applyBorder="1" applyAlignment="1">
      <alignment horizontal="center" vertical="center"/>
    </xf>
    <xf numFmtId="0" fontId="5" fillId="6" borderId="3" xfId="2" applyFont="1" applyFill="1" applyBorder="1" applyAlignment="1">
      <alignment horizontal="right"/>
    </xf>
    <xf numFmtId="0" fontId="6" fillId="7" borderId="14" xfId="2" applyFont="1" applyFill="1" applyBorder="1"/>
    <xf numFmtId="0" fontId="1" fillId="2" borderId="2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8" borderId="15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right" vertical="center" wrapText="1"/>
    </xf>
    <xf numFmtId="0" fontId="6" fillId="8" borderId="3" xfId="2" applyFont="1" applyFill="1" applyBorder="1" applyAlignment="1">
      <alignment horizontal="right" wrapText="1"/>
    </xf>
    <xf numFmtId="0" fontId="6" fillId="8" borderId="3" xfId="2" applyFont="1" applyFill="1" applyBorder="1" applyAlignment="1">
      <alignment horizontal="right"/>
    </xf>
    <xf numFmtId="0" fontId="11" fillId="9" borderId="3" xfId="0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6" fillId="11" borderId="3" xfId="0" applyFont="1" applyFill="1" applyBorder="1"/>
    <xf numFmtId="2" fontId="14" fillId="11" borderId="3" xfId="0" applyNumberFormat="1" applyFont="1" applyFill="1" applyBorder="1" applyAlignment="1">
      <alignment horizontal="center" vertical="center"/>
    </xf>
    <xf numFmtId="1" fontId="14" fillId="11" borderId="14" xfId="0" applyNumberFormat="1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164" fontId="16" fillId="11" borderId="3" xfId="0" applyNumberFormat="1" applyFont="1" applyFill="1" applyBorder="1"/>
    <xf numFmtId="0" fontId="6" fillId="12" borderId="3" xfId="2" applyFont="1" applyFill="1" applyBorder="1" applyAlignment="1">
      <alignment horizontal="center" vertical="center"/>
    </xf>
    <xf numFmtId="0" fontId="6" fillId="12" borderId="8" xfId="2" applyFont="1" applyFill="1" applyBorder="1" applyAlignment="1">
      <alignment horizontal="center" vertical="center"/>
    </xf>
    <xf numFmtId="0" fontId="6" fillId="12" borderId="13" xfId="2" applyFont="1" applyFill="1" applyBorder="1" applyAlignment="1">
      <alignment horizontal="center" vertical="center"/>
    </xf>
    <xf numFmtId="0" fontId="6" fillId="13" borderId="8" xfId="2" applyFont="1" applyFill="1" applyBorder="1" applyAlignment="1">
      <alignment horizontal="center" vertical="center"/>
    </xf>
    <xf numFmtId="0" fontId="6" fillId="13" borderId="3" xfId="2" applyFont="1" applyFill="1" applyBorder="1" applyAlignment="1">
      <alignment horizontal="center" vertical="center"/>
    </xf>
    <xf numFmtId="0" fontId="6" fillId="13" borderId="13" xfId="2" applyFont="1" applyFill="1" applyBorder="1" applyAlignment="1">
      <alignment horizontal="center" vertical="center"/>
    </xf>
    <xf numFmtId="0" fontId="1" fillId="2" borderId="23" xfId="1" applyFont="1" applyFill="1" applyBorder="1" applyAlignment="1">
      <alignment horizontal="left" vertical="center"/>
    </xf>
    <xf numFmtId="0" fontId="7" fillId="12" borderId="3" xfId="1" applyFont="1" applyFill="1" applyBorder="1" applyAlignment="1">
      <alignment horizontal="center" vertical="center"/>
    </xf>
    <xf numFmtId="0" fontId="7" fillId="14" borderId="3" xfId="1" applyFont="1" applyFill="1" applyBorder="1" applyAlignment="1">
      <alignment horizontal="center" vertical="center"/>
    </xf>
    <xf numFmtId="0" fontId="6" fillId="14" borderId="3" xfId="2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left" vertical="center"/>
    </xf>
    <xf numFmtId="0" fontId="7" fillId="12" borderId="8" xfId="1" applyFont="1" applyFill="1" applyBorder="1" applyAlignment="1">
      <alignment horizontal="center" vertical="center"/>
    </xf>
    <xf numFmtId="0" fontId="7" fillId="12" borderId="13" xfId="1" applyFont="1" applyFill="1" applyBorder="1" applyAlignment="1">
      <alignment horizontal="center" vertical="center"/>
    </xf>
    <xf numFmtId="0" fontId="7" fillId="14" borderId="8" xfId="1" applyFont="1" applyFill="1" applyBorder="1" applyAlignment="1">
      <alignment horizontal="center" vertical="center"/>
    </xf>
    <xf numFmtId="0" fontId="7" fillId="14" borderId="13" xfId="1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left" vertical="center"/>
    </xf>
    <xf numFmtId="0" fontId="11" fillId="9" borderId="18" xfId="0" applyFont="1" applyFill="1" applyBorder="1" applyAlignment="1">
      <alignment horizontal="left" vertical="center"/>
    </xf>
    <xf numFmtId="0" fontId="6" fillId="11" borderId="3" xfId="2" applyFont="1" applyFill="1" applyBorder="1" applyAlignment="1">
      <alignment horizontal="center" vertical="center"/>
    </xf>
    <xf numFmtId="0" fontId="6" fillId="11" borderId="8" xfId="2" applyFont="1" applyFill="1" applyBorder="1" applyAlignment="1">
      <alignment horizontal="center" vertical="center"/>
    </xf>
    <xf numFmtId="0" fontId="6" fillId="11" borderId="13" xfId="2" applyFont="1" applyFill="1" applyBorder="1" applyAlignment="1">
      <alignment horizontal="center" vertical="center"/>
    </xf>
    <xf numFmtId="0" fontId="6" fillId="14" borderId="8" xfId="2" applyFont="1" applyFill="1" applyBorder="1" applyAlignment="1">
      <alignment horizontal="center" vertical="center"/>
    </xf>
    <xf numFmtId="0" fontId="6" fillId="14" borderId="13" xfId="2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left" vertical="center"/>
    </xf>
    <xf numFmtId="0" fontId="11" fillId="9" borderId="27" xfId="0" applyFont="1" applyFill="1" applyBorder="1" applyAlignment="1">
      <alignment horizontal="left" vertical="center"/>
    </xf>
    <xf numFmtId="0" fontId="16" fillId="11" borderId="27" xfId="0" applyFont="1" applyFill="1" applyBorder="1"/>
    <xf numFmtId="164" fontId="16" fillId="11" borderId="24" xfId="0" applyNumberFormat="1" applyFont="1" applyFill="1" applyBorder="1"/>
    <xf numFmtId="0" fontId="0" fillId="0" borderId="28" xfId="0" applyBorder="1"/>
    <xf numFmtId="0" fontId="16" fillId="11" borderId="24" xfId="0" applyFont="1" applyFill="1" applyBorder="1"/>
    <xf numFmtId="2" fontId="14" fillId="11" borderId="27" xfId="0" applyNumberFormat="1" applyFont="1" applyFill="1" applyBorder="1" applyAlignment="1">
      <alignment horizontal="center" vertical="center"/>
    </xf>
    <xf numFmtId="0" fontId="10" fillId="11" borderId="29" xfId="0" applyFont="1" applyFill="1" applyBorder="1" applyAlignment="1">
      <alignment horizontal="center" vertical="center"/>
    </xf>
    <xf numFmtId="0" fontId="11" fillId="9" borderId="30" xfId="0" applyFont="1" applyFill="1" applyBorder="1" applyAlignment="1">
      <alignment horizontal="center" vertical="center"/>
    </xf>
    <xf numFmtId="1" fontId="14" fillId="11" borderId="25" xfId="0" applyNumberFormat="1" applyFont="1" applyFill="1" applyBorder="1" applyAlignment="1">
      <alignment horizontal="center" vertical="center"/>
    </xf>
    <xf numFmtId="0" fontId="6" fillId="15" borderId="8" xfId="2" applyFont="1" applyFill="1" applyBorder="1" applyAlignment="1">
      <alignment horizontal="center" vertical="center"/>
    </xf>
    <xf numFmtId="0" fontId="6" fillId="15" borderId="3" xfId="2" applyFont="1" applyFill="1" applyBorder="1" applyAlignment="1">
      <alignment horizontal="center" vertical="center"/>
    </xf>
    <xf numFmtId="0" fontId="6" fillId="15" borderId="13" xfId="2" applyFont="1" applyFill="1" applyBorder="1" applyAlignment="1">
      <alignment horizontal="center" vertical="center"/>
    </xf>
    <xf numFmtId="0" fontId="7" fillId="15" borderId="3" xfId="1" applyFont="1" applyFill="1" applyBorder="1" applyAlignment="1">
      <alignment horizontal="center" vertical="center"/>
    </xf>
    <xf numFmtId="0" fontId="7" fillId="15" borderId="8" xfId="1" applyFont="1" applyFill="1" applyBorder="1" applyAlignment="1">
      <alignment horizontal="center" vertical="center"/>
    </xf>
    <xf numFmtId="0" fontId="7" fillId="15" borderId="13" xfId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2" fillId="16" borderId="0" xfId="0" applyFont="1" applyFill="1" applyAlignment="1">
      <alignment horizontal="center"/>
    </xf>
    <xf numFmtId="0" fontId="17" fillId="9" borderId="17" xfId="0" applyFont="1" applyFill="1" applyBorder="1" applyAlignment="1">
      <alignment horizontal="center" wrapText="1"/>
    </xf>
    <xf numFmtId="0" fontId="17" fillId="9" borderId="5" xfId="0" applyFont="1" applyFill="1" applyBorder="1" applyAlignment="1">
      <alignment horizontal="center" wrapText="1"/>
    </xf>
    <xf numFmtId="0" fontId="17" fillId="9" borderId="16" xfId="0" applyFont="1" applyFill="1" applyBorder="1" applyAlignment="1">
      <alignment horizontal="center" wrapText="1"/>
    </xf>
    <xf numFmtId="0" fontId="17" fillId="9" borderId="6" xfId="0" applyFont="1" applyFill="1" applyBorder="1" applyAlignment="1">
      <alignment horizontal="center" wrapText="1"/>
    </xf>
    <xf numFmtId="0" fontId="17" fillId="9" borderId="0" xfId="0" applyFont="1" applyFill="1" applyBorder="1" applyAlignment="1">
      <alignment horizontal="center" wrapText="1"/>
    </xf>
    <xf numFmtId="0" fontId="17" fillId="9" borderId="7" xfId="0" applyFont="1" applyFill="1" applyBorder="1" applyAlignment="1">
      <alignment horizontal="center" wrapText="1"/>
    </xf>
    <xf numFmtId="0" fontId="17" fillId="9" borderId="19" xfId="0" applyFont="1" applyFill="1" applyBorder="1" applyAlignment="1">
      <alignment horizontal="center" wrapText="1"/>
    </xf>
    <xf numFmtId="0" fontId="17" fillId="9" borderId="20" xfId="0" applyFont="1" applyFill="1" applyBorder="1" applyAlignment="1">
      <alignment horizontal="center" wrapText="1"/>
    </xf>
    <xf numFmtId="0" fontId="17" fillId="9" borderId="21" xfId="0" applyFont="1" applyFill="1" applyBorder="1" applyAlignment="1">
      <alignment horizontal="center" wrapText="1"/>
    </xf>
    <xf numFmtId="0" fontId="11" fillId="10" borderId="10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22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14" xfId="0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/>
    </xf>
    <xf numFmtId="0" fontId="5" fillId="4" borderId="6" xfId="2" applyFont="1" applyFill="1" applyBorder="1" applyAlignment="1">
      <alignment horizontal="center"/>
    </xf>
    <xf numFmtId="0" fontId="5" fillId="4" borderId="0" xfId="2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3"/>
    <cellStyle name="Normal 4" xfId="4"/>
    <cellStyle name="Normal 4 2" xfId="5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71120</xdr:colOff>
      <xdr:row>8</xdr:row>
      <xdr:rowOff>40640</xdr:rowOff>
    </xdr:from>
    <xdr:to>
      <xdr:col>27</xdr:col>
      <xdr:colOff>101600</xdr:colOff>
      <xdr:row>21</xdr:row>
      <xdr:rowOff>50800</xdr:rowOff>
    </xdr:to>
    <xdr:sp macro="" textlink="">
      <xdr:nvSpPr>
        <xdr:cNvPr id="4" name="Rectangle 3"/>
        <xdr:cNvSpPr/>
      </xdr:nvSpPr>
      <xdr:spPr>
        <a:xfrm>
          <a:off x="12059920" y="2987040"/>
          <a:ext cx="8128000" cy="260096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701040</xdr:colOff>
      <xdr:row>8</xdr:row>
      <xdr:rowOff>81280</xdr:rowOff>
    </xdr:from>
    <xdr:to>
      <xdr:col>23</xdr:col>
      <xdr:colOff>457200</xdr:colOff>
      <xdr:row>14</xdr:row>
      <xdr:rowOff>162560</xdr:rowOff>
    </xdr:to>
    <xdr:sp macro="" textlink="">
      <xdr:nvSpPr>
        <xdr:cNvPr id="3" name="Oval Callout 2"/>
        <xdr:cNvSpPr/>
      </xdr:nvSpPr>
      <xdr:spPr>
        <a:xfrm>
          <a:off x="15737840" y="3027680"/>
          <a:ext cx="2367280" cy="1188720"/>
        </a:xfrm>
        <a:prstGeom prst="wedgeEllipseCallout">
          <a:avLst>
            <a:gd name="adj1" fmla="val -89226"/>
            <a:gd name="adj2" fmla="val 9432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r>
            <a:rPr lang="en-US" sz="1400" b="1"/>
            <a:t>92 Overs and</a:t>
          </a:r>
          <a:r>
            <a:rPr lang="en-US" sz="1400" b="1" baseline="0"/>
            <a:t> 5 balls</a:t>
          </a:r>
          <a:endParaRPr lang="en-US" sz="1400" b="1"/>
        </a:p>
      </xdr:txBody>
    </xdr:sp>
    <xdr:clientData/>
  </xdr:twoCellAnchor>
  <xdr:twoCellAnchor editAs="oneCell">
    <xdr:from>
      <xdr:col>9</xdr:col>
      <xdr:colOff>354682</xdr:colOff>
      <xdr:row>5</xdr:row>
      <xdr:rowOff>27070</xdr:rowOff>
    </xdr:from>
    <xdr:to>
      <xdr:col>12</xdr:col>
      <xdr:colOff>571750</xdr:colOff>
      <xdr:row>7</xdr:row>
      <xdr:rowOff>30480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42" y="2252110"/>
          <a:ext cx="2238908" cy="643490"/>
        </a:xfrm>
        <a:prstGeom prst="rect">
          <a:avLst/>
        </a:prstGeom>
      </xdr:spPr>
    </xdr:pic>
    <xdr:clientData/>
  </xdr:twoCellAnchor>
  <xdr:twoCellAnchor>
    <xdr:from>
      <xdr:col>16</xdr:col>
      <xdr:colOff>40640</xdr:colOff>
      <xdr:row>22</xdr:row>
      <xdr:rowOff>172720</xdr:rowOff>
    </xdr:from>
    <xdr:to>
      <xdr:col>27</xdr:col>
      <xdr:colOff>71120</xdr:colOff>
      <xdr:row>36</xdr:row>
      <xdr:rowOff>10160</xdr:rowOff>
    </xdr:to>
    <xdr:sp macro="" textlink="">
      <xdr:nvSpPr>
        <xdr:cNvPr id="5" name="Rectangle 4"/>
        <xdr:cNvSpPr/>
      </xdr:nvSpPr>
      <xdr:spPr>
        <a:xfrm>
          <a:off x="12029440" y="5892800"/>
          <a:ext cx="8128000" cy="260096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670560</xdr:colOff>
      <xdr:row>23</xdr:row>
      <xdr:rowOff>30480</xdr:rowOff>
    </xdr:from>
    <xdr:to>
      <xdr:col>23</xdr:col>
      <xdr:colOff>426720</xdr:colOff>
      <xdr:row>28</xdr:row>
      <xdr:rowOff>152400</xdr:rowOff>
    </xdr:to>
    <xdr:sp macro="" textlink="">
      <xdr:nvSpPr>
        <xdr:cNvPr id="6" name="Oval Callout 5"/>
        <xdr:cNvSpPr/>
      </xdr:nvSpPr>
      <xdr:spPr>
        <a:xfrm>
          <a:off x="15707360" y="5933440"/>
          <a:ext cx="2367280" cy="1036320"/>
        </a:xfrm>
        <a:prstGeom prst="wedgeEllipseCallout">
          <a:avLst>
            <a:gd name="adj1" fmla="val -84934"/>
            <a:gd name="adj2" fmla="val 1169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r>
            <a:rPr lang="en-US" sz="1400" b="1"/>
            <a:t>92 Overs and</a:t>
          </a:r>
          <a:r>
            <a:rPr lang="en-US" sz="1400" b="1" baseline="0"/>
            <a:t> 5 balls</a:t>
          </a:r>
          <a:endParaRPr lang="en-US" sz="1400" b="1"/>
        </a:p>
      </xdr:txBody>
    </xdr:sp>
    <xdr:clientData/>
  </xdr:twoCellAnchor>
  <xdr:twoCellAnchor>
    <xdr:from>
      <xdr:col>24</xdr:col>
      <xdr:colOff>20320</xdr:colOff>
      <xdr:row>12</xdr:row>
      <xdr:rowOff>40640</xdr:rowOff>
    </xdr:from>
    <xdr:to>
      <xdr:col>26</xdr:col>
      <xdr:colOff>10160</xdr:colOff>
      <xdr:row>17</xdr:row>
      <xdr:rowOff>162560</xdr:rowOff>
    </xdr:to>
    <xdr:cxnSp macro="">
      <xdr:nvCxnSpPr>
        <xdr:cNvPr id="8" name="Straight Connector 7"/>
        <xdr:cNvCxnSpPr/>
      </xdr:nvCxnSpPr>
      <xdr:spPr>
        <a:xfrm>
          <a:off x="18277840" y="3728720"/>
          <a:ext cx="1209040" cy="118872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50800</xdr:colOff>
      <xdr:row>11</xdr:row>
      <xdr:rowOff>172720</xdr:rowOff>
    </xdr:from>
    <xdr:to>
      <xdr:col>25</xdr:col>
      <xdr:colOff>599440</xdr:colOff>
      <xdr:row>17</xdr:row>
      <xdr:rowOff>162560</xdr:rowOff>
    </xdr:to>
    <xdr:cxnSp macro="">
      <xdr:nvCxnSpPr>
        <xdr:cNvPr id="9" name="Straight Connector 8"/>
        <xdr:cNvCxnSpPr/>
      </xdr:nvCxnSpPr>
      <xdr:spPr>
        <a:xfrm flipH="1">
          <a:off x="18308320" y="3677920"/>
          <a:ext cx="1158240" cy="123952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589280</xdr:colOff>
      <xdr:row>29</xdr:row>
      <xdr:rowOff>0</xdr:rowOff>
    </xdr:from>
    <xdr:to>
      <xdr:col>25</xdr:col>
      <xdr:colOff>20320</xdr:colOff>
      <xdr:row>30</xdr:row>
      <xdr:rowOff>223520</xdr:rowOff>
    </xdr:to>
    <xdr:cxnSp macro="">
      <xdr:nvCxnSpPr>
        <xdr:cNvPr id="15" name="Straight Connector 14"/>
        <xdr:cNvCxnSpPr/>
      </xdr:nvCxnSpPr>
      <xdr:spPr>
        <a:xfrm>
          <a:off x="18237200" y="7000240"/>
          <a:ext cx="650240" cy="457200"/>
        </a:xfrm>
        <a:prstGeom prst="line">
          <a:avLst/>
        </a:prstGeom>
        <a:ln w="76200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20320</xdr:colOff>
      <xdr:row>24</xdr:row>
      <xdr:rowOff>111760</xdr:rowOff>
    </xdr:from>
    <xdr:to>
      <xdr:col>26</xdr:col>
      <xdr:colOff>162560</xdr:colOff>
      <xdr:row>30</xdr:row>
      <xdr:rowOff>223520</xdr:rowOff>
    </xdr:to>
    <xdr:cxnSp macro="">
      <xdr:nvCxnSpPr>
        <xdr:cNvPr id="17" name="Straight Connector 16"/>
        <xdr:cNvCxnSpPr/>
      </xdr:nvCxnSpPr>
      <xdr:spPr>
        <a:xfrm flipV="1">
          <a:off x="18887440" y="6197600"/>
          <a:ext cx="751840" cy="1259840"/>
        </a:xfrm>
        <a:prstGeom prst="line">
          <a:avLst/>
        </a:prstGeom>
        <a:ln w="76200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I41"/>
  <sheetViews>
    <sheetView tabSelected="1" topLeftCell="A6" zoomScale="75" zoomScaleNormal="75" workbookViewId="0">
      <selection activeCell="O23" sqref="O23"/>
    </sheetView>
  </sheetViews>
  <sheetFormatPr defaultRowHeight="14.4" x14ac:dyDescent="0.3"/>
  <cols>
    <col min="4" max="4" width="21.109375" bestFit="1" customWidth="1"/>
    <col min="5" max="5" width="12.5546875" bestFit="1" customWidth="1"/>
    <col min="6" max="6" width="13.88671875" bestFit="1" customWidth="1"/>
    <col min="7" max="7" width="12.5546875" bestFit="1" customWidth="1"/>
    <col min="8" max="8" width="13.88671875" bestFit="1" customWidth="1"/>
    <col min="10" max="10" width="11.6640625" customWidth="1"/>
    <col min="18" max="18" width="18.88671875" customWidth="1"/>
    <col min="19" max="19" width="16.5546875" customWidth="1"/>
    <col min="20" max="20" width="11.33203125" customWidth="1"/>
  </cols>
  <sheetData>
    <row r="2" spans="3:35" hidden="1" x14ac:dyDescent="0.3"/>
    <row r="3" spans="3:35" hidden="1" x14ac:dyDescent="0.3"/>
    <row r="4" spans="3:35" ht="14.25" customHeight="1" x14ac:dyDescent="0.3"/>
    <row r="5" spans="3:35" ht="147" customHeight="1" thickBot="1" x14ac:dyDescent="0.35"/>
    <row r="6" spans="3:35" ht="46.5" customHeight="1" x14ac:dyDescent="0.3">
      <c r="C6" s="80" t="s">
        <v>55</v>
      </c>
      <c r="D6" s="81"/>
      <c r="E6" s="81"/>
      <c r="F6" s="81"/>
      <c r="G6" s="81"/>
      <c r="H6" s="81"/>
      <c r="I6" s="81"/>
      <c r="J6" s="81"/>
      <c r="K6" s="81"/>
      <c r="L6" s="81"/>
      <c r="M6" s="82"/>
    </row>
    <row r="7" spans="3:35" ht="3.75" customHeight="1" x14ac:dyDescent="0.3">
      <c r="C7" s="83"/>
      <c r="D7" s="84"/>
      <c r="E7" s="84"/>
      <c r="F7" s="84"/>
      <c r="G7" s="84"/>
      <c r="H7" s="84"/>
      <c r="I7" s="84"/>
      <c r="J7" s="84"/>
      <c r="K7" s="84"/>
      <c r="L7" s="84"/>
      <c r="M7" s="85"/>
      <c r="AI7">
        <f>'Points Table'!T18</f>
        <v>5.57</v>
      </c>
    </row>
    <row r="8" spans="3:35" ht="6.75" customHeight="1" thickBot="1" x14ac:dyDescent="0.35">
      <c r="C8" s="86"/>
      <c r="D8" s="87"/>
      <c r="E8" s="87"/>
      <c r="F8" s="87"/>
      <c r="G8" s="87"/>
      <c r="H8" s="87"/>
      <c r="I8" s="87"/>
      <c r="J8" s="87"/>
      <c r="K8" s="87"/>
      <c r="L8" s="87"/>
      <c r="M8" s="88"/>
    </row>
    <row r="9" spans="3:35" x14ac:dyDescent="0.3">
      <c r="C9" s="97" t="s">
        <v>34</v>
      </c>
      <c r="D9" s="99" t="s">
        <v>35</v>
      </c>
      <c r="E9" s="28" t="s">
        <v>23</v>
      </c>
      <c r="F9" s="28" t="s">
        <v>22</v>
      </c>
      <c r="G9" s="28" t="s">
        <v>23</v>
      </c>
      <c r="H9" s="28" t="s">
        <v>22</v>
      </c>
      <c r="I9" s="101" t="s">
        <v>10</v>
      </c>
      <c r="J9" s="105" t="s">
        <v>56</v>
      </c>
      <c r="K9" s="101" t="s">
        <v>36</v>
      </c>
      <c r="L9" s="101" t="s">
        <v>37</v>
      </c>
      <c r="M9" s="103" t="s">
        <v>11</v>
      </c>
    </row>
    <row r="10" spans="3:35" ht="15" thickBot="1" x14ac:dyDescent="0.35">
      <c r="C10" s="98"/>
      <c r="D10" s="100"/>
      <c r="E10" s="29" t="s">
        <v>16</v>
      </c>
      <c r="F10" s="29" t="s">
        <v>15</v>
      </c>
      <c r="G10" s="29" t="s">
        <v>14</v>
      </c>
      <c r="H10" s="29" t="s">
        <v>13</v>
      </c>
      <c r="I10" s="102"/>
      <c r="J10" s="106"/>
      <c r="K10" s="102"/>
      <c r="L10" s="102"/>
      <c r="M10" s="104"/>
    </row>
    <row r="11" spans="3:35" x14ac:dyDescent="0.3">
      <c r="C11" s="89" t="s">
        <v>6</v>
      </c>
      <c r="D11" s="90"/>
      <c r="E11" s="90"/>
      <c r="F11" s="90"/>
      <c r="G11" s="90"/>
      <c r="H11" s="90"/>
      <c r="I11" s="90"/>
      <c r="J11" s="91"/>
      <c r="K11" s="91"/>
      <c r="L11" s="91"/>
      <c r="M11" s="92"/>
    </row>
    <row r="12" spans="3:35" x14ac:dyDescent="0.3">
      <c r="C12" s="30">
        <v>1</v>
      </c>
      <c r="D12" s="26" t="s">
        <v>26</v>
      </c>
      <c r="E12" s="31">
        <f>NRR!I6</f>
        <v>606</v>
      </c>
      <c r="F12" s="35">
        <f>NRR!Q6</f>
        <v>91.4</v>
      </c>
      <c r="G12" s="31">
        <f>NRR!Z6</f>
        <v>489</v>
      </c>
      <c r="H12" s="35">
        <f>NRR!AH6</f>
        <v>100</v>
      </c>
      <c r="I12" s="32">
        <f>NRR!AJ6</f>
        <v>1.72</v>
      </c>
      <c r="J12" s="33">
        <v>5</v>
      </c>
      <c r="K12" s="33">
        <v>5</v>
      </c>
      <c r="L12" s="33">
        <v>0</v>
      </c>
      <c r="M12" s="34">
        <v>10</v>
      </c>
    </row>
    <row r="13" spans="3:35" x14ac:dyDescent="0.3">
      <c r="C13" s="30">
        <v>2</v>
      </c>
      <c r="D13" s="26" t="s">
        <v>4</v>
      </c>
      <c r="E13" s="31">
        <f>NRR!I5</f>
        <v>695</v>
      </c>
      <c r="F13" s="35">
        <f>NRR!Q5</f>
        <v>97.5</v>
      </c>
      <c r="G13" s="31">
        <f>NRR!Z5</f>
        <v>482</v>
      </c>
      <c r="H13" s="35">
        <f>NRR!AH5</f>
        <v>93.2</v>
      </c>
      <c r="I13" s="32">
        <f>NRR!AJ5</f>
        <v>1.94</v>
      </c>
      <c r="J13" s="33">
        <v>5</v>
      </c>
      <c r="K13" s="33">
        <v>4</v>
      </c>
      <c r="L13" s="33">
        <v>1</v>
      </c>
      <c r="M13" s="34">
        <v>8</v>
      </c>
    </row>
    <row r="14" spans="3:35" x14ac:dyDescent="0.3">
      <c r="C14" s="30">
        <v>3</v>
      </c>
      <c r="D14" s="26" t="s">
        <v>41</v>
      </c>
      <c r="E14" s="31">
        <f>NRR!I9</f>
        <v>448</v>
      </c>
      <c r="F14" s="35">
        <f>NRR!Q9</f>
        <v>70</v>
      </c>
      <c r="G14" s="31">
        <f>NRR!Z9</f>
        <v>451</v>
      </c>
      <c r="H14" s="35">
        <f>NRR!AH9</f>
        <v>80</v>
      </c>
      <c r="I14" s="32">
        <f>NRR!AJ9</f>
        <v>0.76</v>
      </c>
      <c r="J14" s="33">
        <v>4</v>
      </c>
      <c r="K14" s="33">
        <v>3</v>
      </c>
      <c r="L14" s="33">
        <v>1</v>
      </c>
      <c r="M14" s="34">
        <v>6</v>
      </c>
    </row>
    <row r="15" spans="3:35" ht="18" x14ac:dyDescent="0.35">
      <c r="C15" s="30">
        <v>4</v>
      </c>
      <c r="D15" s="26" t="s">
        <v>38</v>
      </c>
      <c r="E15" s="31">
        <f>NRR!I3</f>
        <v>409</v>
      </c>
      <c r="F15" s="35">
        <f>NRR!Q3</f>
        <v>74.400000000000006</v>
      </c>
      <c r="G15" s="31">
        <f>NRR!Z3</f>
        <v>418</v>
      </c>
      <c r="H15" s="35">
        <f>NRR!AH3</f>
        <v>76.099999999999994</v>
      </c>
      <c r="I15" s="32">
        <f>NRR!AJ3</f>
        <v>-0.01</v>
      </c>
      <c r="J15" s="33">
        <v>4</v>
      </c>
      <c r="K15" s="33">
        <v>1</v>
      </c>
      <c r="L15" s="33">
        <v>3</v>
      </c>
      <c r="M15" s="34">
        <v>2</v>
      </c>
      <c r="R15" s="79" t="s">
        <v>59</v>
      </c>
      <c r="S15" s="79"/>
      <c r="T15" s="79"/>
    </row>
    <row r="16" spans="3:35" ht="18" x14ac:dyDescent="0.35">
      <c r="C16" s="30">
        <v>5</v>
      </c>
      <c r="D16" s="26" t="s">
        <v>40</v>
      </c>
      <c r="E16" s="31">
        <f>NRR!I7</f>
        <v>441</v>
      </c>
      <c r="F16" s="35">
        <f>NRR!Q7</f>
        <v>80</v>
      </c>
      <c r="G16" s="31">
        <f>NRR!Z7</f>
        <v>459</v>
      </c>
      <c r="H16" s="35">
        <f>NRR!AH7</f>
        <v>71.5</v>
      </c>
      <c r="I16" s="32">
        <f>NRR!AJ7</f>
        <v>-0.88</v>
      </c>
      <c r="J16" s="33">
        <v>4</v>
      </c>
      <c r="K16" s="33">
        <v>1</v>
      </c>
      <c r="L16" s="33">
        <v>3</v>
      </c>
      <c r="M16" s="34">
        <v>2</v>
      </c>
      <c r="R16" s="78" t="s">
        <v>60</v>
      </c>
    </row>
    <row r="17" spans="3:20" ht="18" x14ac:dyDescent="0.35">
      <c r="C17" s="30">
        <v>6</v>
      </c>
      <c r="D17" s="26" t="s">
        <v>3</v>
      </c>
      <c r="E17" s="31">
        <f>NRR!I8</f>
        <v>290</v>
      </c>
      <c r="F17" s="35">
        <f>NRR!Q8</f>
        <v>54</v>
      </c>
      <c r="G17" s="31">
        <f>NRR!Z8</f>
        <v>424</v>
      </c>
      <c r="H17" s="35">
        <f>NRR!AH8</f>
        <v>58.2</v>
      </c>
      <c r="I17" s="32">
        <f>NRR!AJ8</f>
        <v>-1.9</v>
      </c>
      <c r="J17" s="33">
        <v>3</v>
      </c>
      <c r="K17" s="33">
        <v>1</v>
      </c>
      <c r="L17" s="33">
        <v>2</v>
      </c>
      <c r="M17" s="34">
        <v>2</v>
      </c>
      <c r="R17" s="74" t="s">
        <v>21</v>
      </c>
      <c r="S17" s="75" t="s">
        <v>19</v>
      </c>
      <c r="T17" s="76" t="s">
        <v>12</v>
      </c>
    </row>
    <row r="18" spans="3:20" x14ac:dyDescent="0.3">
      <c r="C18" s="30">
        <v>7</v>
      </c>
      <c r="D18" s="26" t="s">
        <v>39</v>
      </c>
      <c r="E18" s="31">
        <f>NRR!I4</f>
        <v>524</v>
      </c>
      <c r="F18" s="35">
        <f>NRR!Q4</f>
        <v>100</v>
      </c>
      <c r="G18" s="31">
        <f>NRR!Z4</f>
        <v>690</v>
      </c>
      <c r="H18" s="35">
        <f>NRR!AH4</f>
        <v>88.3</v>
      </c>
      <c r="I18" s="32">
        <f>NRR!AJ4</f>
        <v>-2.56</v>
      </c>
      <c r="J18" s="33">
        <v>5</v>
      </c>
      <c r="K18" s="33">
        <v>0</v>
      </c>
      <c r="L18" s="33">
        <v>5</v>
      </c>
      <c r="M18" s="34">
        <v>0</v>
      </c>
      <c r="R18">
        <v>515</v>
      </c>
      <c r="S18">
        <v>92.5</v>
      </c>
      <c r="T18">
        <f>ROUND(R18/S18,2)</f>
        <v>5.57</v>
      </c>
    </row>
    <row r="19" spans="3:20" x14ac:dyDescent="0.3">
      <c r="C19" s="93" t="s">
        <v>7</v>
      </c>
      <c r="D19" s="94"/>
      <c r="E19" s="94"/>
      <c r="F19" s="94"/>
      <c r="G19" s="94"/>
      <c r="H19" s="94"/>
      <c r="I19" s="94"/>
      <c r="J19" s="95"/>
      <c r="K19" s="95"/>
      <c r="L19" s="95"/>
      <c r="M19" s="96"/>
    </row>
    <row r="20" spans="3:20" ht="18" x14ac:dyDescent="0.35">
      <c r="C20" s="30">
        <v>1</v>
      </c>
      <c r="D20" s="26" t="s">
        <v>25</v>
      </c>
      <c r="E20" s="31">
        <f>NRR!I16</f>
        <v>617</v>
      </c>
      <c r="F20" s="35">
        <f>NRR!Q16</f>
        <v>97.5</v>
      </c>
      <c r="G20" s="31">
        <f>NRR!Z16</f>
        <v>527</v>
      </c>
      <c r="H20" s="35">
        <f>NRR!AH16</f>
        <v>99.2</v>
      </c>
      <c r="I20" s="32">
        <f>NRR!AJ16</f>
        <v>1</v>
      </c>
      <c r="J20" s="33">
        <v>5</v>
      </c>
      <c r="K20" s="33">
        <v>4</v>
      </c>
      <c r="L20" s="33">
        <v>1</v>
      </c>
      <c r="M20" s="34">
        <v>8</v>
      </c>
      <c r="R20" s="77" t="s">
        <v>61</v>
      </c>
    </row>
    <row r="21" spans="3:20" x14ac:dyDescent="0.3">
      <c r="C21" s="30">
        <v>2</v>
      </c>
      <c r="D21" s="26" t="s">
        <v>0</v>
      </c>
      <c r="E21" s="31">
        <f>NRR!I17</f>
        <v>523</v>
      </c>
      <c r="F21" s="35">
        <f>NRR!Q17</f>
        <v>87.3</v>
      </c>
      <c r="G21" s="31">
        <f>NRR!Z17</f>
        <v>499</v>
      </c>
      <c r="H21" s="35">
        <f>NRR!AH17</f>
        <v>100</v>
      </c>
      <c r="I21" s="32">
        <f>NRR!AJ17</f>
        <v>0.99</v>
      </c>
      <c r="J21" s="33">
        <v>5</v>
      </c>
      <c r="K21" s="33">
        <v>4</v>
      </c>
      <c r="L21" s="33">
        <v>1</v>
      </c>
      <c r="M21" s="34">
        <v>8</v>
      </c>
    </row>
    <row r="22" spans="3:20" x14ac:dyDescent="0.3">
      <c r="C22" s="30">
        <v>3</v>
      </c>
      <c r="D22" s="26" t="s">
        <v>32</v>
      </c>
      <c r="E22" s="31">
        <f>NRR!I14</f>
        <v>534</v>
      </c>
      <c r="F22" s="35">
        <f>NRR!Q14</f>
        <v>95.1</v>
      </c>
      <c r="G22" s="31">
        <f>NRR!Z14</f>
        <v>508</v>
      </c>
      <c r="H22" s="35">
        <f>NRR!AH14</f>
        <v>94.3</v>
      </c>
      <c r="I22" s="32">
        <f>NRR!AJ14</f>
        <v>0.23</v>
      </c>
      <c r="J22" s="33">
        <v>5</v>
      </c>
      <c r="K22" s="33">
        <v>4</v>
      </c>
      <c r="L22" s="33">
        <v>1</v>
      </c>
      <c r="M22" s="34">
        <v>8</v>
      </c>
    </row>
    <row r="23" spans="3:20" x14ac:dyDescent="0.3">
      <c r="C23" s="30">
        <v>4</v>
      </c>
      <c r="D23" s="26" t="s">
        <v>2</v>
      </c>
      <c r="E23" s="31">
        <f>NRR!I13</f>
        <v>654</v>
      </c>
      <c r="F23" s="35">
        <f>NRR!Q13</f>
        <v>98.4</v>
      </c>
      <c r="G23" s="31">
        <f>NRR!Z13</f>
        <v>541</v>
      </c>
      <c r="H23" s="35">
        <f>NRR!AH13</f>
        <v>97.2</v>
      </c>
      <c r="I23" s="32">
        <f>NRR!AJ13</f>
        <v>1.07</v>
      </c>
      <c r="J23" s="33">
        <v>5</v>
      </c>
      <c r="K23" s="33">
        <v>2</v>
      </c>
      <c r="L23" s="33">
        <v>3</v>
      </c>
      <c r="M23" s="34">
        <v>4</v>
      </c>
    </row>
    <row r="24" spans="3:20" x14ac:dyDescent="0.3">
      <c r="C24" s="30">
        <v>5</v>
      </c>
      <c r="D24" s="26" t="s">
        <v>31</v>
      </c>
      <c r="E24" s="31">
        <f>NRR!I18</f>
        <v>552</v>
      </c>
      <c r="F24" s="35">
        <f>NRR!Q18</f>
        <v>100</v>
      </c>
      <c r="G24" s="31">
        <f>NRR!Z18</f>
        <v>558</v>
      </c>
      <c r="H24" s="35">
        <f>NRR!AH18</f>
        <v>88</v>
      </c>
      <c r="I24" s="32">
        <f>NRR!AJ18</f>
        <v>-0.82</v>
      </c>
      <c r="J24" s="33">
        <v>5</v>
      </c>
      <c r="K24" s="33">
        <v>1</v>
      </c>
      <c r="L24" s="33">
        <v>3</v>
      </c>
      <c r="M24" s="34">
        <v>2</v>
      </c>
    </row>
    <row r="25" spans="3:20" x14ac:dyDescent="0.3">
      <c r="C25" s="30">
        <v>6</v>
      </c>
      <c r="D25" s="26" t="s">
        <v>1</v>
      </c>
      <c r="E25" s="31">
        <f>NRR!I15</f>
        <v>510</v>
      </c>
      <c r="F25" s="35">
        <f>NRR!Q15</f>
        <v>100</v>
      </c>
      <c r="G25" s="31">
        <f>NRR!Z15</f>
        <v>757</v>
      </c>
      <c r="H25" s="35">
        <f>NRR!AH15</f>
        <v>100</v>
      </c>
      <c r="I25" s="32">
        <f>NRR!AJ15</f>
        <v>-2.4700000000000002</v>
      </c>
      <c r="J25" s="33">
        <v>5</v>
      </c>
      <c r="K25" s="33">
        <v>0</v>
      </c>
      <c r="L25" s="33">
        <v>5</v>
      </c>
      <c r="M25" s="34">
        <v>0</v>
      </c>
    </row>
    <row r="26" spans="3:20" x14ac:dyDescent="0.3">
      <c r="C26" s="93" t="s">
        <v>8</v>
      </c>
      <c r="D26" s="94"/>
      <c r="E26" s="94"/>
      <c r="F26" s="94"/>
      <c r="G26" s="94"/>
      <c r="H26" s="94"/>
      <c r="I26" s="94"/>
      <c r="J26" s="95"/>
      <c r="K26" s="95"/>
      <c r="L26" s="95"/>
      <c r="M26" s="96"/>
    </row>
    <row r="27" spans="3:20" x14ac:dyDescent="0.3">
      <c r="C27" s="30">
        <v>1</v>
      </c>
      <c r="D27" s="46" t="s">
        <v>9</v>
      </c>
      <c r="E27" s="31">
        <f>NRR!I22</f>
        <v>625</v>
      </c>
      <c r="F27" s="35">
        <f>NRR!Q22</f>
        <v>87</v>
      </c>
      <c r="G27" s="31">
        <f>NRR!Z22</f>
        <v>547</v>
      </c>
      <c r="H27" s="35">
        <f>NRR!AH22</f>
        <v>100</v>
      </c>
      <c r="I27" s="32">
        <f>NRR!AJ22</f>
        <v>1.71</v>
      </c>
      <c r="J27" s="33">
        <v>5</v>
      </c>
      <c r="K27" s="33">
        <v>4</v>
      </c>
      <c r="L27" s="33">
        <v>1</v>
      </c>
      <c r="M27" s="34">
        <v>8</v>
      </c>
    </row>
    <row r="28" spans="3:20" x14ac:dyDescent="0.3">
      <c r="C28" s="30">
        <v>2</v>
      </c>
      <c r="D28" s="46" t="s">
        <v>5</v>
      </c>
      <c r="E28" s="31">
        <f>NRR!I26</f>
        <v>614</v>
      </c>
      <c r="F28" s="35">
        <f>NRR!Q26</f>
        <v>90</v>
      </c>
      <c r="G28" s="31">
        <f>NRR!Z26</f>
        <v>519</v>
      </c>
      <c r="H28" s="35">
        <f>NRR!AH26</f>
        <v>100</v>
      </c>
      <c r="I28" s="32">
        <f>NRR!AJ26</f>
        <v>1.63</v>
      </c>
      <c r="J28" s="33">
        <v>5</v>
      </c>
      <c r="K28" s="33">
        <v>4</v>
      </c>
      <c r="L28" s="33">
        <v>1</v>
      </c>
      <c r="M28" s="34">
        <v>8</v>
      </c>
    </row>
    <row r="29" spans="3:20" x14ac:dyDescent="0.3">
      <c r="C29" s="30">
        <v>3</v>
      </c>
      <c r="D29" s="46" t="s">
        <v>29</v>
      </c>
      <c r="E29" s="31">
        <f>NRR!I27</f>
        <v>550</v>
      </c>
      <c r="F29" s="35">
        <f>NRR!Q27</f>
        <v>93.5</v>
      </c>
      <c r="G29" s="31">
        <f>NRR!Z27</f>
        <v>521</v>
      </c>
      <c r="H29" s="35">
        <f>NRR!AH27</f>
        <v>100</v>
      </c>
      <c r="I29" s="32">
        <f>NRR!AJ27</f>
        <v>0.65</v>
      </c>
      <c r="J29" s="33">
        <v>5</v>
      </c>
      <c r="K29" s="33">
        <v>4</v>
      </c>
      <c r="L29" s="33">
        <v>1</v>
      </c>
      <c r="M29" s="34">
        <v>8</v>
      </c>
    </row>
    <row r="30" spans="3:20" ht="18" x14ac:dyDescent="0.35">
      <c r="C30" s="30">
        <v>4</v>
      </c>
      <c r="D30" s="46" t="s">
        <v>44</v>
      </c>
      <c r="E30" s="31">
        <f>NRR!I24</f>
        <v>511</v>
      </c>
      <c r="F30" s="35">
        <f>NRR!Q24</f>
        <v>100</v>
      </c>
      <c r="G30" s="31">
        <f>NRR!Z24</f>
        <v>604</v>
      </c>
      <c r="H30" s="35">
        <f>NRR!AH24</f>
        <v>100</v>
      </c>
      <c r="I30" s="32">
        <f>NRR!AJ24</f>
        <v>-0.93</v>
      </c>
      <c r="J30" s="33">
        <v>5</v>
      </c>
      <c r="K30" s="33">
        <v>2</v>
      </c>
      <c r="L30" s="33">
        <v>3</v>
      </c>
      <c r="M30" s="34">
        <v>4</v>
      </c>
      <c r="R30" s="79" t="s">
        <v>59</v>
      </c>
      <c r="S30" s="79"/>
      <c r="T30" s="79"/>
    </row>
    <row r="31" spans="3:20" ht="18" x14ac:dyDescent="0.35">
      <c r="C31" s="30">
        <v>5</v>
      </c>
      <c r="D31" s="46" t="s">
        <v>45</v>
      </c>
      <c r="E31" s="31">
        <f>NRR!I25</f>
        <v>504</v>
      </c>
      <c r="F31" s="35">
        <f>NRR!Q25</f>
        <v>95.5</v>
      </c>
      <c r="G31" s="31">
        <f>NRR!Z25</f>
        <v>542</v>
      </c>
      <c r="H31" s="35">
        <f>NRR!AH25</f>
        <v>88.3</v>
      </c>
      <c r="I31" s="32">
        <f>NRR!AJ25</f>
        <v>-0.86</v>
      </c>
      <c r="J31" s="33">
        <v>5</v>
      </c>
      <c r="K31" s="33">
        <v>1</v>
      </c>
      <c r="L31" s="33">
        <v>4</v>
      </c>
      <c r="M31" s="34">
        <v>2</v>
      </c>
      <c r="R31" s="78" t="s">
        <v>60</v>
      </c>
    </row>
    <row r="32" spans="3:20" ht="18" x14ac:dyDescent="0.35">
      <c r="C32" s="30">
        <v>6</v>
      </c>
      <c r="D32" s="46" t="s">
        <v>43</v>
      </c>
      <c r="E32" s="31">
        <f>NRR!I23</f>
        <v>486</v>
      </c>
      <c r="F32" s="35">
        <f>NRR!Q23</f>
        <v>100</v>
      </c>
      <c r="G32" s="31">
        <f>NRR!Z23</f>
        <v>557</v>
      </c>
      <c r="H32" s="35">
        <f>NRR!AH23</f>
        <v>68.099999999999994</v>
      </c>
      <c r="I32" s="32">
        <f>NRR!AJ23</f>
        <v>-3.31</v>
      </c>
      <c r="J32" s="33">
        <v>5</v>
      </c>
      <c r="K32" s="33">
        <v>0</v>
      </c>
      <c r="L32" s="33">
        <v>5</v>
      </c>
      <c r="M32" s="34">
        <v>0</v>
      </c>
      <c r="R32" s="74" t="s">
        <v>21</v>
      </c>
      <c r="S32" s="75" t="s">
        <v>19</v>
      </c>
      <c r="T32" s="76" t="s">
        <v>12</v>
      </c>
    </row>
    <row r="33" spans="3:20" x14ac:dyDescent="0.3">
      <c r="C33" s="93" t="s">
        <v>30</v>
      </c>
      <c r="D33" s="94"/>
      <c r="E33" s="94"/>
      <c r="F33" s="94"/>
      <c r="G33" s="94"/>
      <c r="H33" s="94"/>
      <c r="I33" s="94"/>
      <c r="J33" s="95"/>
      <c r="K33" s="95"/>
      <c r="L33" s="95"/>
      <c r="M33" s="96"/>
      <c r="R33">
        <v>515</v>
      </c>
      <c r="S33">
        <v>92.5</v>
      </c>
      <c r="T33">
        <f>ROUND(R33/(ROUND(INT(S33)+(MOD(S33,1)*1.667),2)),2)</f>
        <v>5.55</v>
      </c>
    </row>
    <row r="34" spans="3:20" x14ac:dyDescent="0.3">
      <c r="C34" s="30">
        <v>1</v>
      </c>
      <c r="D34" s="46" t="s">
        <v>47</v>
      </c>
      <c r="E34" s="31">
        <f>NRR!I32</f>
        <v>764</v>
      </c>
      <c r="F34" s="35">
        <f>NRR!Q32</f>
        <v>90.5</v>
      </c>
      <c r="G34" s="31">
        <f>NRR!Z32</f>
        <v>492</v>
      </c>
      <c r="H34" s="35">
        <f>NRR!AH32</f>
        <v>100</v>
      </c>
      <c r="I34" s="32">
        <f>NRR!AJ32</f>
        <v>3.49</v>
      </c>
      <c r="J34" s="33">
        <v>5</v>
      </c>
      <c r="K34" s="33">
        <v>5</v>
      </c>
      <c r="L34" s="33">
        <v>0</v>
      </c>
      <c r="M34" s="34">
        <v>10</v>
      </c>
    </row>
    <row r="35" spans="3:20" ht="18" x14ac:dyDescent="0.35">
      <c r="C35" s="30">
        <v>2</v>
      </c>
      <c r="D35" s="46" t="s">
        <v>28</v>
      </c>
      <c r="E35" s="31">
        <f>NRR!I35</f>
        <v>692</v>
      </c>
      <c r="F35" s="35">
        <f>NRR!Q35</f>
        <v>96</v>
      </c>
      <c r="G35" s="31">
        <f>NRR!Z35</f>
        <v>651</v>
      </c>
      <c r="H35" s="35">
        <f>NRR!AH35</f>
        <v>100</v>
      </c>
      <c r="I35" s="32">
        <f>NRR!AJ35</f>
        <v>0.7</v>
      </c>
      <c r="J35" s="33">
        <v>5</v>
      </c>
      <c r="K35" s="33">
        <v>4</v>
      </c>
      <c r="L35" s="33">
        <v>1</v>
      </c>
      <c r="M35" s="34">
        <v>8</v>
      </c>
      <c r="R35" s="77" t="s">
        <v>58</v>
      </c>
    </row>
    <row r="36" spans="3:20" x14ac:dyDescent="0.3">
      <c r="C36" s="30">
        <v>3</v>
      </c>
      <c r="D36" s="46" t="s">
        <v>33</v>
      </c>
      <c r="E36" s="31">
        <f>NRR!I31</f>
        <v>553</v>
      </c>
      <c r="F36" s="35">
        <f>NRR!Q31</f>
        <v>98</v>
      </c>
      <c r="G36" s="31">
        <f>NRR!Z31</f>
        <v>515</v>
      </c>
      <c r="H36" s="35">
        <f>NRR!AH31</f>
        <v>86.5</v>
      </c>
      <c r="I36" s="32">
        <f>NRR!AJ31</f>
        <v>-0.28999999999999998</v>
      </c>
      <c r="J36" s="33">
        <v>5</v>
      </c>
      <c r="K36" s="33">
        <v>3</v>
      </c>
      <c r="L36" s="33">
        <v>2</v>
      </c>
      <c r="M36" s="34">
        <v>6</v>
      </c>
    </row>
    <row r="37" spans="3:20" x14ac:dyDescent="0.3">
      <c r="C37" s="30">
        <v>4</v>
      </c>
      <c r="D37" s="46" t="s">
        <v>27</v>
      </c>
      <c r="E37" s="31">
        <f>NRR!I37</f>
        <v>443</v>
      </c>
      <c r="F37" s="35">
        <f>NRR!Q37</f>
        <v>78.2</v>
      </c>
      <c r="G37" s="31">
        <f>NRR!Z37</f>
        <v>491</v>
      </c>
      <c r="H37" s="35">
        <f>NRR!AH37</f>
        <v>80</v>
      </c>
      <c r="I37" s="32">
        <f>NRR!AJ37</f>
        <v>-0.48</v>
      </c>
      <c r="J37" s="33">
        <v>4</v>
      </c>
      <c r="K37" s="33">
        <v>2</v>
      </c>
      <c r="L37" s="33">
        <v>2</v>
      </c>
      <c r="M37" s="34">
        <v>4</v>
      </c>
    </row>
    <row r="38" spans="3:20" x14ac:dyDescent="0.3">
      <c r="C38" s="30">
        <v>5</v>
      </c>
      <c r="D38" s="46" t="s">
        <v>48</v>
      </c>
      <c r="E38" s="31">
        <f>NRR!I33</f>
        <v>649</v>
      </c>
      <c r="F38" s="35">
        <f>NRR!Q33</f>
        <v>100</v>
      </c>
      <c r="G38" s="31">
        <f>NRR!Z33</f>
        <v>646</v>
      </c>
      <c r="H38" s="35">
        <f>NRR!AH33</f>
        <v>96.3</v>
      </c>
      <c r="I38" s="32">
        <f>NRR!AJ33</f>
        <v>-0.2</v>
      </c>
      <c r="J38" s="33">
        <v>5</v>
      </c>
      <c r="K38" s="33">
        <v>1</v>
      </c>
      <c r="L38" s="33">
        <v>4</v>
      </c>
      <c r="M38" s="34">
        <v>2</v>
      </c>
    </row>
    <row r="39" spans="3:20" x14ac:dyDescent="0.3">
      <c r="C39" s="30">
        <v>6</v>
      </c>
      <c r="D39" s="46" t="s">
        <v>50</v>
      </c>
      <c r="E39" s="31">
        <f>NRR!I36</f>
        <v>434</v>
      </c>
      <c r="F39" s="35">
        <f>NRR!Q36</f>
        <v>78.099999999999994</v>
      </c>
      <c r="G39" s="31">
        <f>NRR!Z36</f>
        <v>576</v>
      </c>
      <c r="H39" s="35">
        <f>NRR!AH36</f>
        <v>80</v>
      </c>
      <c r="I39" s="32">
        <f>NRR!AJ36</f>
        <v>-1.65</v>
      </c>
      <c r="J39" s="33">
        <v>4</v>
      </c>
      <c r="K39" s="33">
        <v>1</v>
      </c>
      <c r="L39" s="33">
        <v>3</v>
      </c>
      <c r="M39" s="34">
        <v>2</v>
      </c>
    </row>
    <row r="40" spans="3:20" ht="15" thickBot="1" x14ac:dyDescent="0.35">
      <c r="C40" s="66">
        <v>7</v>
      </c>
      <c r="D40" s="59" t="s">
        <v>49</v>
      </c>
      <c r="E40" s="60">
        <f>NRR!I34</f>
        <v>445</v>
      </c>
      <c r="F40" s="61">
        <f>NRR!Q34</f>
        <v>80</v>
      </c>
      <c r="G40" s="63">
        <f>NRR!Z34</f>
        <v>609</v>
      </c>
      <c r="H40" s="61">
        <f>NRR!AH34</f>
        <v>78</v>
      </c>
      <c r="I40" s="64">
        <f>NRR!AJ34</f>
        <v>-2.25</v>
      </c>
      <c r="J40" s="67">
        <v>4</v>
      </c>
      <c r="K40" s="33">
        <v>0</v>
      </c>
      <c r="L40" s="33">
        <v>4</v>
      </c>
      <c r="M40" s="65">
        <v>0</v>
      </c>
    </row>
    <row r="41" spans="3:20" ht="15" thickTop="1" x14ac:dyDescent="0.3">
      <c r="F41" s="62"/>
      <c r="G41" s="62"/>
      <c r="H41" s="62"/>
      <c r="J41" s="62"/>
      <c r="K41" s="62"/>
      <c r="L41" s="62"/>
    </row>
  </sheetData>
  <sortState ref="D27:M32">
    <sortCondition descending="1" ref="M27:M32"/>
    <sortCondition descending="1" ref="I27:I32"/>
  </sortState>
  <mergeCells count="14">
    <mergeCell ref="C33:M33"/>
    <mergeCell ref="C9:C10"/>
    <mergeCell ref="D9:D10"/>
    <mergeCell ref="I9:I10"/>
    <mergeCell ref="K9:K10"/>
    <mergeCell ref="L9:L10"/>
    <mergeCell ref="M9:M10"/>
    <mergeCell ref="J9:J10"/>
    <mergeCell ref="R15:T15"/>
    <mergeCell ref="R30:T30"/>
    <mergeCell ref="C6:M8"/>
    <mergeCell ref="C11:M11"/>
    <mergeCell ref="C19:M19"/>
    <mergeCell ref="C26:M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zoomScale="90" zoomScaleNormal="90" workbookViewId="0">
      <pane xSplit="1" topLeftCell="O1" activePane="topRight" state="frozen"/>
      <selection pane="topRight" activeCell="AA23" sqref="AA23"/>
    </sheetView>
  </sheetViews>
  <sheetFormatPr defaultColWidth="9.109375" defaultRowHeight="12.6" x14ac:dyDescent="0.2"/>
  <cols>
    <col min="1" max="1" width="25.109375" style="2" customWidth="1"/>
    <col min="2" max="2" width="17.88671875" style="2" bestFit="1" customWidth="1"/>
    <col min="3" max="3" width="16.88671875" style="2" bestFit="1" customWidth="1"/>
    <col min="4" max="4" width="17.6640625" style="2" bestFit="1" customWidth="1"/>
    <col min="5" max="5" width="17.88671875" style="2" bestFit="1" customWidth="1"/>
    <col min="6" max="6" width="18.33203125" style="2" bestFit="1" customWidth="1"/>
    <col min="7" max="7" width="18.109375" style="2" bestFit="1" customWidth="1"/>
    <col min="8" max="8" width="22" style="2" bestFit="1" customWidth="1"/>
    <col min="9" max="9" width="8.44140625" style="2" bestFit="1" customWidth="1"/>
    <col min="10" max="10" width="17.88671875" style="2" bestFit="1" customWidth="1"/>
    <col min="11" max="11" width="16.88671875" style="2" bestFit="1" customWidth="1"/>
    <col min="12" max="12" width="14.33203125" style="2" bestFit="1" customWidth="1"/>
    <col min="13" max="13" width="14.6640625" style="2" bestFit="1" customWidth="1"/>
    <col min="14" max="14" width="18.33203125" style="2" bestFit="1" customWidth="1"/>
    <col min="15" max="15" width="18.109375" style="2" bestFit="1" customWidth="1"/>
    <col min="16" max="16" width="22" style="2" bestFit="1" customWidth="1"/>
    <col min="17" max="17" width="7.5546875" style="2" bestFit="1" customWidth="1"/>
    <col min="18" max="18" width="10.44140625" style="2" bestFit="1" customWidth="1"/>
    <col min="19" max="19" width="17.88671875" style="2" bestFit="1" customWidth="1"/>
    <col min="20" max="20" width="16.88671875" style="2" bestFit="1" customWidth="1"/>
    <col min="21" max="21" width="13.109375" style="2" bestFit="1" customWidth="1"/>
    <col min="22" max="22" width="14.6640625" style="2" bestFit="1" customWidth="1"/>
    <col min="23" max="23" width="15.77734375" style="2" bestFit="1" customWidth="1"/>
    <col min="24" max="24" width="18.109375" style="2" bestFit="1" customWidth="1"/>
    <col min="25" max="25" width="18.109375" style="2" customWidth="1"/>
    <col min="26" max="26" width="12" style="2" bestFit="1" customWidth="1"/>
    <col min="27" max="27" width="17.88671875" style="2" bestFit="1" customWidth="1"/>
    <col min="28" max="28" width="16.88671875" style="2" bestFit="1" customWidth="1"/>
    <col min="29" max="29" width="13.109375" style="2" bestFit="1" customWidth="1"/>
    <col min="30" max="30" width="14.6640625" style="2" bestFit="1" customWidth="1"/>
    <col min="31" max="31" width="17.5546875" style="2" bestFit="1" customWidth="1"/>
    <col min="32" max="32" width="18.109375" style="2" bestFit="1" customWidth="1"/>
    <col min="33" max="33" width="22" style="2" bestFit="1" customWidth="1"/>
    <col min="34" max="34" width="13.109375" style="2" bestFit="1" customWidth="1"/>
    <col min="35" max="35" width="10.44140625" style="2" customWidth="1"/>
    <col min="36" max="36" width="10" style="2" bestFit="1" customWidth="1"/>
    <col min="37" max="16384" width="9.109375" style="2"/>
  </cols>
  <sheetData>
    <row r="1" spans="1:36" ht="15.75" customHeight="1" thickBot="1" x14ac:dyDescent="0.25">
      <c r="A1" s="107" t="s">
        <v>51</v>
      </c>
      <c r="B1" s="109" t="s">
        <v>21</v>
      </c>
      <c r="C1" s="109"/>
      <c r="D1" s="109"/>
      <c r="E1" s="109"/>
      <c r="F1" s="109"/>
      <c r="G1" s="109"/>
      <c r="H1" s="109"/>
      <c r="I1" s="16" t="s">
        <v>20</v>
      </c>
      <c r="J1" s="108" t="s">
        <v>19</v>
      </c>
      <c r="K1" s="109"/>
      <c r="L1" s="109"/>
      <c r="M1" s="109"/>
      <c r="N1" s="109"/>
      <c r="O1" s="109"/>
      <c r="P1" s="109"/>
      <c r="Q1" s="22" t="s">
        <v>24</v>
      </c>
      <c r="R1" s="4"/>
      <c r="S1" s="108" t="s">
        <v>18</v>
      </c>
      <c r="T1" s="109"/>
      <c r="U1" s="109"/>
      <c r="V1" s="109"/>
      <c r="W1" s="109"/>
      <c r="X1" s="109"/>
      <c r="Y1" s="109"/>
      <c r="Z1" s="13" t="s">
        <v>23</v>
      </c>
      <c r="AA1" s="108" t="s">
        <v>17</v>
      </c>
      <c r="AB1" s="109"/>
      <c r="AC1" s="109"/>
      <c r="AD1" s="109"/>
      <c r="AE1" s="109"/>
      <c r="AF1" s="109"/>
      <c r="AG1" s="109"/>
      <c r="AH1" s="12" t="s">
        <v>22</v>
      </c>
      <c r="AI1" s="4"/>
      <c r="AJ1" s="4"/>
    </row>
    <row r="2" spans="1:36" s="21" customFormat="1" ht="14.25" customHeight="1" x14ac:dyDescent="0.3">
      <c r="A2" s="107"/>
      <c r="B2" s="58" t="s">
        <v>38</v>
      </c>
      <c r="C2" s="19" t="s">
        <v>39</v>
      </c>
      <c r="D2" s="19" t="s">
        <v>4</v>
      </c>
      <c r="E2" s="19" t="s">
        <v>26</v>
      </c>
      <c r="F2" s="42" t="s">
        <v>40</v>
      </c>
      <c r="G2" s="19" t="s">
        <v>3</v>
      </c>
      <c r="H2" s="19" t="s">
        <v>41</v>
      </c>
      <c r="I2" s="13" t="s">
        <v>16</v>
      </c>
      <c r="J2" s="20" t="s">
        <v>38</v>
      </c>
      <c r="K2" s="19" t="s">
        <v>39</v>
      </c>
      <c r="L2" s="19" t="s">
        <v>4</v>
      </c>
      <c r="M2" s="19" t="s">
        <v>26</v>
      </c>
      <c r="N2" s="42" t="s">
        <v>40</v>
      </c>
      <c r="O2" s="19" t="s">
        <v>3</v>
      </c>
      <c r="P2" s="27" t="s">
        <v>41</v>
      </c>
      <c r="Q2" s="22" t="s">
        <v>15</v>
      </c>
      <c r="R2" s="14" t="s">
        <v>12</v>
      </c>
      <c r="S2" s="20" t="s">
        <v>38</v>
      </c>
      <c r="T2" s="19" t="s">
        <v>39</v>
      </c>
      <c r="U2" s="19" t="s">
        <v>4</v>
      </c>
      <c r="V2" s="19" t="s">
        <v>26</v>
      </c>
      <c r="W2" s="42" t="s">
        <v>40</v>
      </c>
      <c r="X2" s="19" t="s">
        <v>3</v>
      </c>
      <c r="Y2" s="27" t="s">
        <v>41</v>
      </c>
      <c r="Z2" s="13" t="s">
        <v>14</v>
      </c>
      <c r="AA2" s="20" t="s">
        <v>38</v>
      </c>
      <c r="AB2" s="19" t="s">
        <v>39</v>
      </c>
      <c r="AC2" s="19" t="s">
        <v>4</v>
      </c>
      <c r="AD2" s="19" t="s">
        <v>26</v>
      </c>
      <c r="AE2" s="42" t="s">
        <v>40</v>
      </c>
      <c r="AF2" s="19" t="s">
        <v>3</v>
      </c>
      <c r="AG2" s="19" t="s">
        <v>41</v>
      </c>
      <c r="AH2" s="12" t="s">
        <v>13</v>
      </c>
      <c r="AI2" s="11" t="s">
        <v>12</v>
      </c>
      <c r="AJ2" s="10" t="s">
        <v>10</v>
      </c>
    </row>
    <row r="3" spans="1:36" ht="14.4" x14ac:dyDescent="0.2">
      <c r="A3" s="26" t="s">
        <v>38</v>
      </c>
      <c r="B3" s="68"/>
      <c r="C3" s="36"/>
      <c r="D3" s="36">
        <v>99</v>
      </c>
      <c r="E3" s="36">
        <v>83</v>
      </c>
      <c r="F3" s="36">
        <v>100</v>
      </c>
      <c r="G3" s="36"/>
      <c r="H3" s="36">
        <v>127</v>
      </c>
      <c r="I3" s="8">
        <f>SUM(B3:H3)</f>
        <v>409</v>
      </c>
      <c r="J3" s="68"/>
      <c r="K3" s="36"/>
      <c r="L3" s="36">
        <v>20</v>
      </c>
      <c r="M3" s="36">
        <v>20</v>
      </c>
      <c r="N3" s="36">
        <v>14.4</v>
      </c>
      <c r="O3" s="38"/>
      <c r="P3" s="38">
        <v>20</v>
      </c>
      <c r="Q3" s="7">
        <f t="shared" ref="Q3:Q8" si="0">SUM(J3:P3)</f>
        <v>74.400000000000006</v>
      </c>
      <c r="R3" s="18">
        <f t="shared" ref="R3:R8" si="1">ROUND(I3/(ROUND(INT(Q3)+(MOD(Q3,1)*1.667),2)),2)</f>
        <v>5.48</v>
      </c>
      <c r="S3" s="68"/>
      <c r="T3" s="40"/>
      <c r="U3" s="40">
        <v>100</v>
      </c>
      <c r="V3" s="40">
        <v>93</v>
      </c>
      <c r="W3" s="40">
        <v>97</v>
      </c>
      <c r="X3" s="40"/>
      <c r="Y3" s="40">
        <v>128</v>
      </c>
      <c r="Z3" s="24">
        <f t="shared" ref="Z3:Z9" si="2">SUM(S3:Y3)</f>
        <v>418</v>
      </c>
      <c r="AA3" s="68"/>
      <c r="AB3" s="40"/>
      <c r="AC3" s="40">
        <v>17.5</v>
      </c>
      <c r="AD3" s="40">
        <v>20</v>
      </c>
      <c r="AE3" s="40">
        <v>20</v>
      </c>
      <c r="AF3" s="41"/>
      <c r="AG3" s="41">
        <v>18.2</v>
      </c>
      <c r="AH3" s="25">
        <v>76.099999999999994</v>
      </c>
      <c r="AI3" s="6">
        <f t="shared" ref="AI3:AI9" si="3">ROUND(Z3/(ROUND(INT(AH3)+(MOD(AH3,1)*1.667),2)),2)</f>
        <v>5.49</v>
      </c>
      <c r="AJ3" s="17">
        <f>ROUND(R3-AI3,2)</f>
        <v>-0.01</v>
      </c>
    </row>
    <row r="4" spans="1:36" ht="14.4" x14ac:dyDescent="0.2">
      <c r="A4" s="26" t="s">
        <v>39</v>
      </c>
      <c r="B4" s="37"/>
      <c r="C4" s="69"/>
      <c r="D4" s="36">
        <v>101</v>
      </c>
      <c r="E4" s="36">
        <v>89</v>
      </c>
      <c r="F4" s="36">
        <v>122</v>
      </c>
      <c r="G4" s="36">
        <v>96</v>
      </c>
      <c r="H4" s="36">
        <v>116</v>
      </c>
      <c r="I4" s="8">
        <f>SUM(B4:H4)</f>
        <v>524</v>
      </c>
      <c r="J4" s="37"/>
      <c r="K4" s="69"/>
      <c r="L4" s="36">
        <v>20</v>
      </c>
      <c r="M4" s="36">
        <v>20</v>
      </c>
      <c r="N4" s="36">
        <v>20</v>
      </c>
      <c r="O4" s="38">
        <v>20</v>
      </c>
      <c r="P4" s="38">
        <v>20</v>
      </c>
      <c r="Q4" s="7">
        <f t="shared" si="0"/>
        <v>100</v>
      </c>
      <c r="R4" s="18">
        <f t="shared" si="1"/>
        <v>5.24</v>
      </c>
      <c r="S4" s="39"/>
      <c r="T4" s="69"/>
      <c r="U4" s="40">
        <v>181</v>
      </c>
      <c r="V4" s="40">
        <v>166</v>
      </c>
      <c r="W4" s="40">
        <v>127</v>
      </c>
      <c r="X4" s="40">
        <v>97</v>
      </c>
      <c r="Y4" s="40">
        <v>119</v>
      </c>
      <c r="Z4" s="24">
        <f t="shared" si="2"/>
        <v>690</v>
      </c>
      <c r="AA4" s="39"/>
      <c r="AB4" s="69"/>
      <c r="AC4" s="40">
        <v>20</v>
      </c>
      <c r="AD4" s="40">
        <v>20</v>
      </c>
      <c r="AE4" s="40">
        <v>20</v>
      </c>
      <c r="AF4" s="41">
        <v>14</v>
      </c>
      <c r="AG4" s="41">
        <v>14.3</v>
      </c>
      <c r="AH4" s="25">
        <f t="shared" ref="AH4:AH9" si="4">SUM(AA4:AG4)</f>
        <v>88.3</v>
      </c>
      <c r="AI4" s="6">
        <f t="shared" si="3"/>
        <v>7.8</v>
      </c>
      <c r="AJ4" s="17">
        <f t="shared" ref="AJ4:AJ9" si="5">ROUND(R4-AI4,2)</f>
        <v>-2.56</v>
      </c>
    </row>
    <row r="5" spans="1:36" ht="14.4" x14ac:dyDescent="0.2">
      <c r="A5" s="26" t="s">
        <v>4</v>
      </c>
      <c r="B5" s="37">
        <v>100</v>
      </c>
      <c r="C5" s="36">
        <v>181</v>
      </c>
      <c r="D5" s="69"/>
      <c r="E5" s="36">
        <v>85</v>
      </c>
      <c r="F5" s="36"/>
      <c r="G5" s="36">
        <v>214</v>
      </c>
      <c r="H5" s="36">
        <v>115</v>
      </c>
      <c r="I5" s="8">
        <f t="shared" ref="I5:I9" si="6">SUM(B5:H5)</f>
        <v>695</v>
      </c>
      <c r="J5" s="37">
        <v>17.5</v>
      </c>
      <c r="K5" s="36">
        <v>20</v>
      </c>
      <c r="L5" s="69"/>
      <c r="M5" s="36">
        <v>20</v>
      </c>
      <c r="N5" s="36"/>
      <c r="O5" s="38">
        <v>20</v>
      </c>
      <c r="P5" s="38">
        <v>20</v>
      </c>
      <c r="Q5" s="7">
        <f t="shared" si="0"/>
        <v>97.5</v>
      </c>
      <c r="R5" s="18">
        <f t="shared" si="1"/>
        <v>7.1</v>
      </c>
      <c r="S5" s="39">
        <v>99</v>
      </c>
      <c r="T5" s="40">
        <v>101</v>
      </c>
      <c r="U5" s="69"/>
      <c r="V5" s="40">
        <v>90</v>
      </c>
      <c r="W5" s="40"/>
      <c r="X5" s="40">
        <v>85</v>
      </c>
      <c r="Y5" s="40">
        <v>107</v>
      </c>
      <c r="Z5" s="24">
        <f t="shared" si="2"/>
        <v>482</v>
      </c>
      <c r="AA5" s="39">
        <v>20</v>
      </c>
      <c r="AB5" s="40">
        <v>20</v>
      </c>
      <c r="AC5" s="69"/>
      <c r="AD5" s="40">
        <v>13.2</v>
      </c>
      <c r="AE5" s="40"/>
      <c r="AF5" s="41">
        <v>20</v>
      </c>
      <c r="AG5" s="41">
        <v>20</v>
      </c>
      <c r="AH5" s="25">
        <f t="shared" si="4"/>
        <v>93.2</v>
      </c>
      <c r="AI5" s="6">
        <f t="shared" si="3"/>
        <v>5.16</v>
      </c>
      <c r="AJ5" s="17">
        <f t="shared" si="5"/>
        <v>1.94</v>
      </c>
    </row>
    <row r="6" spans="1:36" ht="14.4" x14ac:dyDescent="0.2">
      <c r="A6" s="26" t="s">
        <v>26</v>
      </c>
      <c r="B6" s="37">
        <v>93</v>
      </c>
      <c r="C6" s="36">
        <v>166</v>
      </c>
      <c r="D6" s="36">
        <v>90</v>
      </c>
      <c r="E6" s="69"/>
      <c r="F6" s="36">
        <v>143</v>
      </c>
      <c r="G6" s="36">
        <v>114</v>
      </c>
      <c r="H6" s="36"/>
      <c r="I6" s="8">
        <f t="shared" si="6"/>
        <v>606</v>
      </c>
      <c r="J6" s="37">
        <v>20</v>
      </c>
      <c r="K6" s="36">
        <v>20</v>
      </c>
      <c r="L6" s="36">
        <v>13.2</v>
      </c>
      <c r="M6" s="69"/>
      <c r="N6" s="36">
        <v>20</v>
      </c>
      <c r="O6" s="38">
        <v>18.2</v>
      </c>
      <c r="P6" s="38"/>
      <c r="Q6" s="7">
        <f t="shared" si="0"/>
        <v>91.4</v>
      </c>
      <c r="R6" s="18">
        <f t="shared" si="1"/>
        <v>6.61</v>
      </c>
      <c r="S6" s="39">
        <v>83</v>
      </c>
      <c r="T6" s="40">
        <v>89</v>
      </c>
      <c r="U6" s="40">
        <v>85</v>
      </c>
      <c r="V6" s="69"/>
      <c r="W6" s="40">
        <v>124</v>
      </c>
      <c r="X6" s="40">
        <v>108</v>
      </c>
      <c r="Y6" s="40"/>
      <c r="Z6" s="24">
        <f t="shared" si="2"/>
        <v>489</v>
      </c>
      <c r="AA6" s="39">
        <v>20</v>
      </c>
      <c r="AB6" s="40">
        <v>20</v>
      </c>
      <c r="AC6" s="40">
        <v>20</v>
      </c>
      <c r="AD6" s="69"/>
      <c r="AE6" s="40">
        <v>20</v>
      </c>
      <c r="AF6" s="41">
        <v>20</v>
      </c>
      <c r="AG6" s="41"/>
      <c r="AH6" s="25">
        <f t="shared" si="4"/>
        <v>100</v>
      </c>
      <c r="AI6" s="6">
        <f t="shared" si="3"/>
        <v>4.8899999999999997</v>
      </c>
      <c r="AJ6" s="17">
        <f t="shared" si="5"/>
        <v>1.72</v>
      </c>
    </row>
    <row r="7" spans="1:36" ht="14.4" x14ac:dyDescent="0.2">
      <c r="A7" s="26" t="s">
        <v>40</v>
      </c>
      <c r="B7" s="37">
        <v>97</v>
      </c>
      <c r="C7" s="36">
        <v>126</v>
      </c>
      <c r="D7" s="36"/>
      <c r="E7" s="36">
        <v>124</v>
      </c>
      <c r="F7" s="69"/>
      <c r="G7" s="36"/>
      <c r="H7" s="36">
        <v>94</v>
      </c>
      <c r="I7" s="8">
        <f t="shared" si="6"/>
        <v>441</v>
      </c>
      <c r="J7" s="37">
        <v>20</v>
      </c>
      <c r="K7" s="36">
        <v>20</v>
      </c>
      <c r="L7" s="36"/>
      <c r="M7" s="36">
        <v>20</v>
      </c>
      <c r="N7" s="69"/>
      <c r="O7" s="36"/>
      <c r="P7" s="38">
        <v>20</v>
      </c>
      <c r="Q7" s="7">
        <f t="shared" si="0"/>
        <v>80</v>
      </c>
      <c r="R7" s="18">
        <f t="shared" si="1"/>
        <v>5.51</v>
      </c>
      <c r="S7" s="39">
        <v>100</v>
      </c>
      <c r="T7" s="40">
        <v>122</v>
      </c>
      <c r="U7" s="40"/>
      <c r="V7" s="40">
        <v>143</v>
      </c>
      <c r="W7" s="69"/>
      <c r="X7" s="40"/>
      <c r="Y7" s="40">
        <v>94</v>
      </c>
      <c r="Z7" s="24">
        <f t="shared" si="2"/>
        <v>459</v>
      </c>
      <c r="AA7" s="39">
        <v>14.4</v>
      </c>
      <c r="AB7" s="40">
        <v>20</v>
      </c>
      <c r="AC7" s="40"/>
      <c r="AD7" s="40">
        <v>20</v>
      </c>
      <c r="AE7" s="69"/>
      <c r="AF7" s="40"/>
      <c r="AG7" s="41">
        <v>17.100000000000001</v>
      </c>
      <c r="AH7" s="25">
        <f t="shared" si="4"/>
        <v>71.5</v>
      </c>
      <c r="AI7" s="6">
        <f t="shared" si="3"/>
        <v>6.39</v>
      </c>
      <c r="AJ7" s="17">
        <f t="shared" si="5"/>
        <v>-0.88</v>
      </c>
    </row>
    <row r="8" spans="1:36" ht="12" customHeight="1" x14ac:dyDescent="0.2">
      <c r="A8" s="26" t="s">
        <v>3</v>
      </c>
      <c r="B8" s="37"/>
      <c r="C8" s="36">
        <v>97</v>
      </c>
      <c r="D8" s="36">
        <v>85</v>
      </c>
      <c r="E8" s="36">
        <v>108</v>
      </c>
      <c r="F8" s="36"/>
      <c r="G8" s="69"/>
      <c r="H8" s="36"/>
      <c r="I8" s="8">
        <f t="shared" si="6"/>
        <v>290</v>
      </c>
      <c r="J8" s="37"/>
      <c r="K8" s="36">
        <v>14</v>
      </c>
      <c r="L8" s="36">
        <v>20</v>
      </c>
      <c r="M8" s="36">
        <v>20</v>
      </c>
      <c r="N8" s="36"/>
      <c r="O8" s="70"/>
      <c r="P8" s="38"/>
      <c r="Q8" s="7">
        <f t="shared" si="0"/>
        <v>54</v>
      </c>
      <c r="R8" s="18">
        <f t="shared" si="1"/>
        <v>5.37</v>
      </c>
      <c r="S8" s="39"/>
      <c r="T8" s="40">
        <v>96</v>
      </c>
      <c r="U8" s="40">
        <v>214</v>
      </c>
      <c r="V8" s="40">
        <v>114</v>
      </c>
      <c r="W8" s="40"/>
      <c r="X8" s="69"/>
      <c r="Y8" s="40"/>
      <c r="Z8" s="24">
        <f t="shared" si="2"/>
        <v>424</v>
      </c>
      <c r="AA8" s="39"/>
      <c r="AB8" s="40">
        <v>20</v>
      </c>
      <c r="AC8" s="40">
        <v>20</v>
      </c>
      <c r="AD8" s="40">
        <v>18.2</v>
      </c>
      <c r="AE8" s="40"/>
      <c r="AF8" s="70"/>
      <c r="AG8" s="41"/>
      <c r="AH8" s="25">
        <f t="shared" si="4"/>
        <v>58.2</v>
      </c>
      <c r="AI8" s="6">
        <f t="shared" si="3"/>
        <v>7.27</v>
      </c>
      <c r="AJ8" s="17">
        <f t="shared" si="5"/>
        <v>-1.9</v>
      </c>
    </row>
    <row r="9" spans="1:36" ht="12" customHeight="1" x14ac:dyDescent="0.2">
      <c r="A9" s="26" t="s">
        <v>41</v>
      </c>
      <c r="B9" s="37">
        <v>128</v>
      </c>
      <c r="C9" s="36">
        <v>119</v>
      </c>
      <c r="D9" s="36">
        <v>107</v>
      </c>
      <c r="E9" s="36"/>
      <c r="F9" s="36">
        <v>94</v>
      </c>
      <c r="G9" s="36"/>
      <c r="H9" s="69"/>
      <c r="I9" s="8">
        <f t="shared" si="6"/>
        <v>448</v>
      </c>
      <c r="J9" s="37">
        <v>18.2</v>
      </c>
      <c r="K9" s="36">
        <v>14.3</v>
      </c>
      <c r="L9" s="36">
        <v>20</v>
      </c>
      <c r="M9" s="36"/>
      <c r="N9" s="36">
        <v>17.100000000000001</v>
      </c>
      <c r="O9" s="38"/>
      <c r="P9" s="70"/>
      <c r="Q9" s="7">
        <f>ROUND(INT(SUM(J9:P9))+(MOD(SUM(J9:P9),1)*1.667),2)</f>
        <v>70</v>
      </c>
      <c r="R9" s="18">
        <f>ROUND(I9/(ROUND(INT(SUM(J9:P9))+(MOD(SUM(J9:P9),1)*1.667),2)),2)</f>
        <v>6.4</v>
      </c>
      <c r="S9" s="39">
        <v>127</v>
      </c>
      <c r="T9" s="40">
        <v>116</v>
      </c>
      <c r="U9" s="40">
        <v>115</v>
      </c>
      <c r="V9" s="40"/>
      <c r="W9" s="40">
        <v>93</v>
      </c>
      <c r="X9" s="40"/>
      <c r="Y9" s="69"/>
      <c r="Z9" s="24">
        <f t="shared" si="2"/>
        <v>451</v>
      </c>
      <c r="AA9" s="39">
        <v>20</v>
      </c>
      <c r="AB9" s="40">
        <v>20</v>
      </c>
      <c r="AC9" s="40">
        <v>20</v>
      </c>
      <c r="AD9" s="40"/>
      <c r="AE9" s="40">
        <v>20</v>
      </c>
      <c r="AF9" s="41"/>
      <c r="AG9" s="70"/>
      <c r="AH9" s="25">
        <f t="shared" si="4"/>
        <v>80</v>
      </c>
      <c r="AI9" s="6">
        <f t="shared" si="3"/>
        <v>5.64</v>
      </c>
      <c r="AJ9" s="17">
        <f t="shared" si="5"/>
        <v>0.76</v>
      </c>
    </row>
    <row r="10" spans="1:36" s="3" customFormat="1" x14ac:dyDescent="0.2">
      <c r="J10" s="4"/>
      <c r="K10" s="4"/>
      <c r="L10" s="4"/>
      <c r="M10" s="4"/>
      <c r="N10" s="4"/>
      <c r="O10" s="4"/>
      <c r="P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6" s="3" customFormat="1" ht="15.75" customHeight="1" thickBot="1" x14ac:dyDescent="0.25">
      <c r="A11" s="107" t="s">
        <v>52</v>
      </c>
      <c r="B11" s="108" t="s">
        <v>21</v>
      </c>
      <c r="C11" s="109"/>
      <c r="D11" s="109"/>
      <c r="E11" s="109"/>
      <c r="F11" s="109"/>
      <c r="G11" s="109"/>
      <c r="H11" s="109"/>
      <c r="I11" s="16" t="s">
        <v>20</v>
      </c>
      <c r="J11" s="108" t="s">
        <v>19</v>
      </c>
      <c r="K11" s="109"/>
      <c r="L11" s="109"/>
      <c r="M11" s="109"/>
      <c r="N11" s="109"/>
      <c r="O11" s="109"/>
      <c r="P11" s="109"/>
      <c r="Q11" s="2"/>
      <c r="R11" s="4"/>
      <c r="S11" s="108" t="s">
        <v>18</v>
      </c>
      <c r="T11" s="109"/>
      <c r="U11" s="109"/>
      <c r="V11" s="109"/>
      <c r="W11" s="109"/>
      <c r="X11" s="109"/>
      <c r="Y11" s="109"/>
      <c r="Z11" s="15"/>
      <c r="AA11" s="108" t="s">
        <v>17</v>
      </c>
      <c r="AB11" s="109"/>
      <c r="AC11" s="109"/>
      <c r="AD11" s="109"/>
      <c r="AE11" s="109"/>
      <c r="AF11" s="109"/>
      <c r="AG11" s="109"/>
      <c r="AH11" s="12" t="s">
        <v>22</v>
      </c>
      <c r="AI11" s="4"/>
      <c r="AJ11" s="4"/>
    </row>
    <row r="12" spans="1:36" s="9" customFormat="1" ht="17.25" customHeight="1" x14ac:dyDescent="0.2">
      <c r="A12" s="107"/>
      <c r="B12" s="20" t="s">
        <v>2</v>
      </c>
      <c r="C12" s="19" t="s">
        <v>32</v>
      </c>
      <c r="D12" s="19" t="s">
        <v>42</v>
      </c>
      <c r="E12" s="19" t="s">
        <v>25</v>
      </c>
      <c r="F12" s="42" t="s">
        <v>0</v>
      </c>
      <c r="G12" s="19" t="s">
        <v>31</v>
      </c>
      <c r="H12" s="19"/>
      <c r="I12" s="13" t="s">
        <v>16</v>
      </c>
      <c r="J12" s="20" t="s">
        <v>2</v>
      </c>
      <c r="K12" s="19" t="s">
        <v>32</v>
      </c>
      <c r="L12" s="19" t="s">
        <v>42</v>
      </c>
      <c r="M12" s="19" t="s">
        <v>25</v>
      </c>
      <c r="N12" s="42" t="s">
        <v>0</v>
      </c>
      <c r="O12" s="19" t="s">
        <v>31</v>
      </c>
      <c r="P12" s="27"/>
      <c r="Q12" s="12" t="s">
        <v>15</v>
      </c>
      <c r="R12" s="14"/>
      <c r="S12" s="20" t="s">
        <v>2</v>
      </c>
      <c r="T12" s="19" t="s">
        <v>32</v>
      </c>
      <c r="U12" s="19" t="s">
        <v>42</v>
      </c>
      <c r="V12" s="19" t="s">
        <v>25</v>
      </c>
      <c r="W12" s="42" t="s">
        <v>0</v>
      </c>
      <c r="X12" s="19" t="s">
        <v>31</v>
      </c>
      <c r="Y12" s="19"/>
      <c r="Z12" s="13" t="s">
        <v>14</v>
      </c>
      <c r="AA12" s="20" t="s">
        <v>2</v>
      </c>
      <c r="AB12" s="19" t="s">
        <v>32</v>
      </c>
      <c r="AC12" s="19" t="s">
        <v>42</v>
      </c>
      <c r="AD12" s="19" t="s">
        <v>25</v>
      </c>
      <c r="AE12" s="42" t="s">
        <v>0</v>
      </c>
      <c r="AF12" s="19" t="s">
        <v>31</v>
      </c>
      <c r="AG12" s="19"/>
      <c r="AH12" s="12" t="s">
        <v>13</v>
      </c>
      <c r="AI12" s="11" t="s">
        <v>12</v>
      </c>
      <c r="AJ12" s="10" t="s">
        <v>10</v>
      </c>
    </row>
    <row r="13" spans="1:36" s="3" customFormat="1" ht="14.4" x14ac:dyDescent="0.2">
      <c r="A13" s="26" t="s">
        <v>2</v>
      </c>
      <c r="B13" s="71"/>
      <c r="C13" s="43">
        <v>97</v>
      </c>
      <c r="D13" s="43">
        <v>216</v>
      </c>
      <c r="E13" s="43">
        <v>126</v>
      </c>
      <c r="F13" s="43">
        <v>107</v>
      </c>
      <c r="G13" s="43">
        <v>108</v>
      </c>
      <c r="H13" s="43"/>
      <c r="I13" s="23">
        <f>SUM(B13:H13)</f>
        <v>654</v>
      </c>
      <c r="J13" s="71"/>
      <c r="K13" s="43">
        <v>20</v>
      </c>
      <c r="L13" s="43">
        <v>20</v>
      </c>
      <c r="M13" s="43">
        <v>20</v>
      </c>
      <c r="N13" s="43">
        <v>20</v>
      </c>
      <c r="O13" s="43">
        <v>18.399999999999999</v>
      </c>
      <c r="P13" s="43"/>
      <c r="Q13" s="7">
        <f>SUM(J13:P13)</f>
        <v>98.4</v>
      </c>
      <c r="R13" s="18">
        <f t="shared" ref="R13:R18" si="7">ROUND(I13/(ROUND(INT(Q13)+(MOD(Q13,1)*1.667),2)),2)</f>
        <v>6.63</v>
      </c>
      <c r="S13" s="71"/>
      <c r="T13" s="45">
        <v>110</v>
      </c>
      <c r="U13" s="44">
        <v>84</v>
      </c>
      <c r="V13" s="44">
        <v>129</v>
      </c>
      <c r="W13" s="44">
        <v>111</v>
      </c>
      <c r="X13" s="44">
        <v>107</v>
      </c>
      <c r="Y13" s="44"/>
      <c r="Z13" s="24">
        <f>SUM(S13:Y13)</f>
        <v>541</v>
      </c>
      <c r="AA13" s="71"/>
      <c r="AB13" s="44">
        <v>20</v>
      </c>
      <c r="AC13" s="44">
        <v>20</v>
      </c>
      <c r="AD13" s="44">
        <v>17.5</v>
      </c>
      <c r="AE13" s="44">
        <v>19.3</v>
      </c>
      <c r="AF13" s="44">
        <v>20</v>
      </c>
      <c r="AG13" s="44"/>
      <c r="AH13" s="25">
        <v>97.2</v>
      </c>
      <c r="AI13" s="6">
        <f t="shared" ref="AI13:AI18" si="8">ROUND(Z13/(ROUND(INT(AH13)+(MOD(AH13,1)*1.667),2)),2)</f>
        <v>5.56</v>
      </c>
      <c r="AJ13" s="17">
        <f t="shared" ref="AJ13:AJ18" si="9">ROUND(R13-AI13,2)</f>
        <v>1.07</v>
      </c>
    </row>
    <row r="14" spans="1:36" s="3" customFormat="1" ht="14.4" x14ac:dyDescent="0.2">
      <c r="A14" s="26" t="s">
        <v>32</v>
      </c>
      <c r="B14" s="43">
        <v>110</v>
      </c>
      <c r="C14" s="71" t="s">
        <v>57</v>
      </c>
      <c r="D14" s="36">
        <v>122</v>
      </c>
      <c r="E14" s="43">
        <v>104</v>
      </c>
      <c r="F14" s="43">
        <v>97</v>
      </c>
      <c r="G14" s="43">
        <v>101</v>
      </c>
      <c r="H14" s="43"/>
      <c r="I14" s="23">
        <f>SUM(B14:H14)</f>
        <v>534</v>
      </c>
      <c r="J14" s="43">
        <v>20</v>
      </c>
      <c r="K14" s="71"/>
      <c r="L14" s="43">
        <v>20</v>
      </c>
      <c r="M14" s="43">
        <v>19.2</v>
      </c>
      <c r="N14" s="43">
        <v>20</v>
      </c>
      <c r="O14" s="43">
        <v>15.5</v>
      </c>
      <c r="P14" s="43"/>
      <c r="Q14" s="7">
        <v>95.1</v>
      </c>
      <c r="R14" s="18">
        <f t="shared" si="7"/>
        <v>5.61</v>
      </c>
      <c r="S14" s="44">
        <v>97</v>
      </c>
      <c r="T14" s="71"/>
      <c r="U14" s="44">
        <v>105</v>
      </c>
      <c r="V14" s="44">
        <v>103</v>
      </c>
      <c r="W14" s="44">
        <v>103</v>
      </c>
      <c r="X14" s="44">
        <v>100</v>
      </c>
      <c r="Y14" s="44"/>
      <c r="Z14" s="24">
        <f>SUM(S14:Y14)</f>
        <v>508</v>
      </c>
      <c r="AA14" s="44">
        <v>20</v>
      </c>
      <c r="AB14" s="71"/>
      <c r="AC14" s="44">
        <v>20</v>
      </c>
      <c r="AD14" s="44">
        <v>20</v>
      </c>
      <c r="AE14" s="44">
        <v>14.3</v>
      </c>
      <c r="AF14" s="44">
        <v>20</v>
      </c>
      <c r="AG14" s="44"/>
      <c r="AH14" s="25">
        <f t="shared" ref="AH14:AH17" si="10">SUM(AA14:AG14)</f>
        <v>94.3</v>
      </c>
      <c r="AI14" s="6">
        <f t="shared" si="8"/>
        <v>5.38</v>
      </c>
      <c r="AJ14" s="17">
        <f t="shared" si="9"/>
        <v>0.23</v>
      </c>
    </row>
    <row r="15" spans="1:36" s="3" customFormat="1" ht="14.4" x14ac:dyDescent="0.2">
      <c r="A15" s="26" t="s">
        <v>1</v>
      </c>
      <c r="B15" s="43">
        <v>84</v>
      </c>
      <c r="C15" s="43">
        <v>105</v>
      </c>
      <c r="D15" s="71"/>
      <c r="E15" s="43">
        <v>101</v>
      </c>
      <c r="F15" s="43">
        <v>108</v>
      </c>
      <c r="G15" s="43">
        <v>112</v>
      </c>
      <c r="H15" s="43"/>
      <c r="I15" s="23">
        <f t="shared" ref="I15:I18" si="11">SUM(B15:H15)</f>
        <v>510</v>
      </c>
      <c r="J15" s="43">
        <v>20</v>
      </c>
      <c r="K15" s="43">
        <v>20</v>
      </c>
      <c r="L15" s="71"/>
      <c r="M15" s="43">
        <v>20</v>
      </c>
      <c r="N15" s="43">
        <v>20</v>
      </c>
      <c r="O15" s="43">
        <v>20</v>
      </c>
      <c r="P15" s="43"/>
      <c r="Q15" s="7">
        <f>SUM(J15:P15)</f>
        <v>100</v>
      </c>
      <c r="R15" s="18">
        <f t="shared" si="7"/>
        <v>5.0999999999999996</v>
      </c>
      <c r="S15" s="44">
        <v>216</v>
      </c>
      <c r="T15" s="44">
        <v>122</v>
      </c>
      <c r="U15" s="71"/>
      <c r="V15" s="44">
        <v>148</v>
      </c>
      <c r="W15" s="44">
        <v>146</v>
      </c>
      <c r="X15" s="44">
        <v>125</v>
      </c>
      <c r="Y15" s="44"/>
      <c r="Z15" s="24">
        <f t="shared" ref="Z15:Z18" si="12">SUM(S15:Y15)</f>
        <v>757</v>
      </c>
      <c r="AA15" s="44">
        <v>20</v>
      </c>
      <c r="AB15" s="44">
        <v>20</v>
      </c>
      <c r="AC15" s="71"/>
      <c r="AD15" s="44">
        <v>20</v>
      </c>
      <c r="AE15" s="44">
        <v>20</v>
      </c>
      <c r="AF15" s="44">
        <v>20</v>
      </c>
      <c r="AG15" s="44"/>
      <c r="AH15" s="25">
        <f t="shared" si="10"/>
        <v>100</v>
      </c>
      <c r="AI15" s="6">
        <f t="shared" si="8"/>
        <v>7.57</v>
      </c>
      <c r="AJ15" s="17">
        <f t="shared" si="9"/>
        <v>-2.4700000000000002</v>
      </c>
    </row>
    <row r="16" spans="1:36" s="3" customFormat="1" ht="14.4" x14ac:dyDescent="0.2">
      <c r="A16" s="26" t="s">
        <v>25</v>
      </c>
      <c r="B16" s="43">
        <v>129</v>
      </c>
      <c r="C16" s="43">
        <v>103</v>
      </c>
      <c r="D16" s="43">
        <v>148</v>
      </c>
      <c r="E16" s="71"/>
      <c r="F16" s="43">
        <v>94</v>
      </c>
      <c r="G16" s="43">
        <v>143</v>
      </c>
      <c r="H16" s="43"/>
      <c r="I16" s="23">
        <f t="shared" si="11"/>
        <v>617</v>
      </c>
      <c r="J16" s="43">
        <v>17.5</v>
      </c>
      <c r="K16" s="43">
        <v>20</v>
      </c>
      <c r="L16" s="43">
        <v>20</v>
      </c>
      <c r="M16" s="71"/>
      <c r="N16" s="43">
        <v>20</v>
      </c>
      <c r="O16" s="43">
        <v>20</v>
      </c>
      <c r="P16" s="43"/>
      <c r="Q16" s="7">
        <f>SUM(J16:P16)</f>
        <v>97.5</v>
      </c>
      <c r="R16" s="18">
        <f t="shared" si="7"/>
        <v>6.31</v>
      </c>
      <c r="S16" s="44">
        <v>126</v>
      </c>
      <c r="T16" s="44">
        <v>104</v>
      </c>
      <c r="U16" s="44">
        <v>101</v>
      </c>
      <c r="V16" s="71"/>
      <c r="W16" s="44">
        <v>69</v>
      </c>
      <c r="X16" s="44">
        <v>127</v>
      </c>
      <c r="Y16" s="44"/>
      <c r="Z16" s="24">
        <f t="shared" si="12"/>
        <v>527</v>
      </c>
      <c r="AA16" s="44">
        <v>20</v>
      </c>
      <c r="AB16" s="44">
        <v>19.2</v>
      </c>
      <c r="AC16" s="44">
        <v>20</v>
      </c>
      <c r="AD16" s="71"/>
      <c r="AE16" s="44">
        <v>20</v>
      </c>
      <c r="AF16" s="44">
        <v>20</v>
      </c>
      <c r="AG16" s="44"/>
      <c r="AH16" s="25">
        <f t="shared" si="10"/>
        <v>99.2</v>
      </c>
      <c r="AI16" s="6">
        <f t="shared" si="8"/>
        <v>5.31</v>
      </c>
      <c r="AJ16" s="17">
        <f t="shared" si="9"/>
        <v>1</v>
      </c>
    </row>
    <row r="17" spans="1:36" s="3" customFormat="1" ht="14.4" x14ac:dyDescent="0.2">
      <c r="A17" s="26" t="s">
        <v>0</v>
      </c>
      <c r="B17" s="43">
        <v>111</v>
      </c>
      <c r="C17" s="43">
        <v>103</v>
      </c>
      <c r="D17" s="43">
        <v>146</v>
      </c>
      <c r="E17" s="43">
        <v>69</v>
      </c>
      <c r="F17" s="71"/>
      <c r="G17" s="43">
        <v>94</v>
      </c>
      <c r="H17" s="43"/>
      <c r="I17" s="23">
        <f t="shared" si="11"/>
        <v>523</v>
      </c>
      <c r="J17" s="43">
        <v>19.3</v>
      </c>
      <c r="K17" s="43">
        <v>14.3</v>
      </c>
      <c r="L17" s="43">
        <v>20</v>
      </c>
      <c r="M17" s="43">
        <v>20</v>
      </c>
      <c r="N17" s="71"/>
      <c r="O17" s="43">
        <v>13.3</v>
      </c>
      <c r="P17" s="43"/>
      <c r="Q17" s="7">
        <v>87.3</v>
      </c>
      <c r="R17" s="18">
        <f t="shared" si="7"/>
        <v>5.98</v>
      </c>
      <c r="S17" s="44">
        <v>107</v>
      </c>
      <c r="T17" s="44">
        <v>97</v>
      </c>
      <c r="U17" s="44">
        <v>108</v>
      </c>
      <c r="V17" s="44">
        <v>94</v>
      </c>
      <c r="W17" s="71"/>
      <c r="X17" s="44">
        <v>93</v>
      </c>
      <c r="Y17" s="44"/>
      <c r="Z17" s="24">
        <f t="shared" si="12"/>
        <v>499</v>
      </c>
      <c r="AA17" s="44">
        <v>20</v>
      </c>
      <c r="AB17" s="44">
        <v>20</v>
      </c>
      <c r="AC17" s="44">
        <v>20</v>
      </c>
      <c r="AD17" s="44">
        <v>20</v>
      </c>
      <c r="AE17" s="71"/>
      <c r="AF17" s="44">
        <v>20</v>
      </c>
      <c r="AG17" s="44"/>
      <c r="AH17" s="25">
        <f t="shared" si="10"/>
        <v>100</v>
      </c>
      <c r="AI17" s="6">
        <f t="shared" si="8"/>
        <v>4.99</v>
      </c>
      <c r="AJ17" s="17">
        <f t="shared" si="9"/>
        <v>0.99</v>
      </c>
    </row>
    <row r="18" spans="1:36" s="3" customFormat="1" ht="14.4" x14ac:dyDescent="0.2">
      <c r="A18" s="26" t="s">
        <v>31</v>
      </c>
      <c r="B18" s="43">
        <v>107</v>
      </c>
      <c r="C18" s="43">
        <v>100</v>
      </c>
      <c r="D18" s="43">
        <v>125</v>
      </c>
      <c r="E18" s="43">
        <v>127</v>
      </c>
      <c r="F18" s="43">
        <v>93</v>
      </c>
      <c r="G18" s="71"/>
      <c r="H18" s="43"/>
      <c r="I18" s="23">
        <f t="shared" si="11"/>
        <v>552</v>
      </c>
      <c r="J18" s="43">
        <v>20</v>
      </c>
      <c r="K18" s="43">
        <v>20</v>
      </c>
      <c r="L18" s="43">
        <v>20</v>
      </c>
      <c r="M18" s="43">
        <v>20</v>
      </c>
      <c r="N18" s="43">
        <v>20</v>
      </c>
      <c r="O18" s="71"/>
      <c r="P18" s="43"/>
      <c r="Q18" s="7">
        <f>SUM(J18:P18)</f>
        <v>100</v>
      </c>
      <c r="R18" s="18">
        <f t="shared" si="7"/>
        <v>5.52</v>
      </c>
      <c r="S18" s="44">
        <v>108</v>
      </c>
      <c r="T18" s="44">
        <v>101</v>
      </c>
      <c r="U18" s="44">
        <v>112</v>
      </c>
      <c r="V18" s="44">
        <v>143</v>
      </c>
      <c r="W18" s="44">
        <v>94</v>
      </c>
      <c r="X18" s="71"/>
      <c r="Y18" s="44"/>
      <c r="Z18" s="24">
        <f t="shared" si="12"/>
        <v>558</v>
      </c>
      <c r="AA18" s="44">
        <v>18.399999999999999</v>
      </c>
      <c r="AB18" s="44">
        <v>15.5</v>
      </c>
      <c r="AC18" s="44">
        <v>20</v>
      </c>
      <c r="AD18" s="44">
        <v>20</v>
      </c>
      <c r="AE18" s="44">
        <v>13.3</v>
      </c>
      <c r="AF18" s="71"/>
      <c r="AG18" s="44"/>
      <c r="AH18" s="25">
        <v>88</v>
      </c>
      <c r="AI18" s="6">
        <f t="shared" si="8"/>
        <v>6.34</v>
      </c>
      <c r="AJ18" s="17">
        <f t="shared" si="9"/>
        <v>-0.82</v>
      </c>
    </row>
    <row r="19" spans="1:36" s="3" customFormat="1" x14ac:dyDescent="0.2">
      <c r="I19" s="1"/>
      <c r="J19" s="4"/>
      <c r="K19" s="4"/>
      <c r="L19" s="4"/>
      <c r="M19" s="4"/>
      <c r="N19" s="4"/>
      <c r="O19" s="4"/>
      <c r="P19" s="4"/>
      <c r="Q19" s="2"/>
      <c r="R19" s="2"/>
      <c r="U19" s="4"/>
      <c r="V19" s="4"/>
      <c r="W19" s="4"/>
      <c r="X19" s="4"/>
      <c r="Y19" s="4"/>
      <c r="Z19" s="5"/>
      <c r="AA19" s="4"/>
      <c r="AB19" s="4"/>
      <c r="AC19" s="4"/>
      <c r="AD19" s="4"/>
      <c r="AE19" s="4"/>
      <c r="AF19" s="4"/>
      <c r="AG19" s="4"/>
    </row>
    <row r="20" spans="1:36" s="3" customFormat="1" ht="15.75" customHeight="1" thickBot="1" x14ac:dyDescent="0.25">
      <c r="A20" s="107" t="s">
        <v>53</v>
      </c>
      <c r="B20" s="108" t="s">
        <v>21</v>
      </c>
      <c r="C20" s="109"/>
      <c r="D20" s="109"/>
      <c r="E20" s="109"/>
      <c r="F20" s="109"/>
      <c r="G20" s="109"/>
      <c r="H20" s="109"/>
      <c r="I20" s="16" t="s">
        <v>20</v>
      </c>
      <c r="J20" s="108" t="s">
        <v>19</v>
      </c>
      <c r="K20" s="109"/>
      <c r="L20" s="109"/>
      <c r="M20" s="109"/>
      <c r="N20" s="109"/>
      <c r="O20" s="109"/>
      <c r="P20" s="109"/>
      <c r="Q20" s="2"/>
      <c r="R20" s="4"/>
      <c r="S20" s="108" t="s">
        <v>18</v>
      </c>
      <c r="T20" s="109"/>
      <c r="U20" s="109"/>
      <c r="V20" s="109"/>
      <c r="W20" s="109"/>
      <c r="X20" s="109"/>
      <c r="Y20" s="109"/>
      <c r="Z20" s="15"/>
      <c r="AA20" s="108" t="s">
        <v>17</v>
      </c>
      <c r="AB20" s="109"/>
      <c r="AC20" s="109"/>
      <c r="AD20" s="109"/>
      <c r="AE20" s="109"/>
      <c r="AF20" s="109"/>
      <c r="AG20" s="109"/>
      <c r="AH20" s="12" t="s">
        <v>22</v>
      </c>
      <c r="AI20" s="4"/>
      <c r="AJ20" s="4"/>
    </row>
    <row r="21" spans="1:36" s="9" customFormat="1" ht="17.25" customHeight="1" x14ac:dyDescent="0.2">
      <c r="A21" s="107"/>
      <c r="B21" s="20" t="s">
        <v>9</v>
      </c>
      <c r="C21" s="19" t="s">
        <v>43</v>
      </c>
      <c r="D21" s="19" t="s">
        <v>46</v>
      </c>
      <c r="E21" s="19" t="s">
        <v>45</v>
      </c>
      <c r="F21" s="42" t="s">
        <v>5</v>
      </c>
      <c r="G21" s="19" t="s">
        <v>29</v>
      </c>
      <c r="H21" s="19"/>
      <c r="I21" s="13" t="s">
        <v>16</v>
      </c>
      <c r="J21" s="20" t="s">
        <v>9</v>
      </c>
      <c r="K21" s="19" t="s">
        <v>43</v>
      </c>
      <c r="L21" s="19" t="s">
        <v>46</v>
      </c>
      <c r="M21" s="19" t="s">
        <v>45</v>
      </c>
      <c r="N21" s="42" t="s">
        <v>5</v>
      </c>
      <c r="O21" s="19" t="s">
        <v>29</v>
      </c>
      <c r="P21" s="19"/>
      <c r="Q21" s="12" t="s">
        <v>15</v>
      </c>
      <c r="R21" s="14"/>
      <c r="S21" s="20" t="s">
        <v>9</v>
      </c>
      <c r="T21" s="19" t="s">
        <v>43</v>
      </c>
      <c r="U21" s="19" t="s">
        <v>46</v>
      </c>
      <c r="V21" s="19" t="s">
        <v>45</v>
      </c>
      <c r="W21" s="42" t="s">
        <v>5</v>
      </c>
      <c r="X21" s="19" t="s">
        <v>29</v>
      </c>
      <c r="Y21" s="19"/>
      <c r="Z21" s="13" t="s">
        <v>14</v>
      </c>
      <c r="AA21" s="20" t="s">
        <v>9</v>
      </c>
      <c r="AB21" s="19" t="s">
        <v>43</v>
      </c>
      <c r="AC21" s="19" t="s">
        <v>46</v>
      </c>
      <c r="AD21" s="19" t="s">
        <v>45</v>
      </c>
      <c r="AE21" s="42" t="s">
        <v>5</v>
      </c>
      <c r="AF21" s="19" t="s">
        <v>29</v>
      </c>
      <c r="AG21" s="19"/>
      <c r="AH21" s="12" t="s">
        <v>13</v>
      </c>
      <c r="AI21" s="11" t="s">
        <v>12</v>
      </c>
      <c r="AJ21" s="10" t="s">
        <v>10</v>
      </c>
    </row>
    <row r="22" spans="1:36" s="3" customFormat="1" ht="14.4" x14ac:dyDescent="0.2">
      <c r="A22" s="46" t="s">
        <v>9</v>
      </c>
      <c r="B22" s="71"/>
      <c r="C22" s="43">
        <v>111</v>
      </c>
      <c r="D22" s="43">
        <v>148</v>
      </c>
      <c r="E22" s="43">
        <v>106</v>
      </c>
      <c r="F22" s="43">
        <v>142</v>
      </c>
      <c r="G22" s="43">
        <v>118</v>
      </c>
      <c r="H22" s="43"/>
      <c r="I22" s="8">
        <f>SUM(B22:H22)</f>
        <v>625</v>
      </c>
      <c r="J22" s="72"/>
      <c r="K22" s="43">
        <v>12.2</v>
      </c>
      <c r="L22" s="43">
        <v>20</v>
      </c>
      <c r="M22" s="43">
        <v>14.4</v>
      </c>
      <c r="N22" s="43">
        <v>20</v>
      </c>
      <c r="O22" s="48">
        <v>20</v>
      </c>
      <c r="P22" s="48"/>
      <c r="Q22" s="7">
        <v>87</v>
      </c>
      <c r="R22" s="18">
        <f t="shared" ref="R22:R27" si="13">ROUND(I22/(ROUND(INT(Q22)+(MOD(Q22,1)*1.667),2)),2)</f>
        <v>7.18</v>
      </c>
      <c r="S22" s="71"/>
      <c r="T22" s="44">
        <v>101</v>
      </c>
      <c r="U22" s="44">
        <v>86</v>
      </c>
      <c r="V22" s="44">
        <v>101</v>
      </c>
      <c r="W22" s="44">
        <v>139</v>
      </c>
      <c r="X22" s="44">
        <v>120</v>
      </c>
      <c r="Y22" s="44"/>
      <c r="Z22" s="24">
        <f t="shared" ref="Z22:Z27" si="14">SUM(S22:Y22)</f>
        <v>547</v>
      </c>
      <c r="AA22" s="72"/>
      <c r="AB22" s="44">
        <v>20</v>
      </c>
      <c r="AC22" s="44">
        <v>20</v>
      </c>
      <c r="AD22" s="44">
        <v>20</v>
      </c>
      <c r="AE22" s="44">
        <v>20</v>
      </c>
      <c r="AF22" s="50">
        <v>20</v>
      </c>
      <c r="AG22" s="50"/>
      <c r="AH22" s="25">
        <f t="shared" ref="AH22:AH27" si="15">SUM(AA22:AG22)</f>
        <v>100</v>
      </c>
      <c r="AI22" s="6">
        <f t="shared" ref="AI22:AI27" si="16">ROUND(Z22/(ROUND(INT(AH22)+(MOD(AH22,1)*1.667),2)),2)</f>
        <v>5.47</v>
      </c>
      <c r="AJ22" s="17">
        <f t="shared" ref="AJ22:AJ27" si="17">ROUND(R22-AI22,2)</f>
        <v>1.71</v>
      </c>
    </row>
    <row r="23" spans="1:36" s="3" customFormat="1" ht="14.4" x14ac:dyDescent="0.2">
      <c r="A23" s="46" t="s">
        <v>43</v>
      </c>
      <c r="B23" s="43">
        <v>101</v>
      </c>
      <c r="C23" s="71"/>
      <c r="D23" s="43">
        <v>119</v>
      </c>
      <c r="E23" s="43">
        <v>87</v>
      </c>
      <c r="F23" s="43">
        <v>62</v>
      </c>
      <c r="G23" s="43">
        <v>117</v>
      </c>
      <c r="H23" s="43"/>
      <c r="I23" s="8">
        <f t="shared" ref="I23:I27" si="18">SUM(B23:H23)</f>
        <v>486</v>
      </c>
      <c r="J23" s="47">
        <v>20</v>
      </c>
      <c r="K23" s="71"/>
      <c r="L23" s="43">
        <v>20</v>
      </c>
      <c r="M23" s="43">
        <v>20</v>
      </c>
      <c r="N23" s="43">
        <v>20</v>
      </c>
      <c r="O23" s="48">
        <v>20</v>
      </c>
      <c r="P23" s="48"/>
      <c r="Q23" s="7">
        <f>SUM(J23:P23)</f>
        <v>100</v>
      </c>
      <c r="R23" s="18">
        <f t="shared" si="13"/>
        <v>4.8600000000000003</v>
      </c>
      <c r="S23" s="44">
        <v>111</v>
      </c>
      <c r="T23" s="71"/>
      <c r="U23" s="44">
        <v>120</v>
      </c>
      <c r="V23" s="44">
        <v>88</v>
      </c>
      <c r="W23" s="44">
        <v>90</v>
      </c>
      <c r="X23" s="44">
        <v>148</v>
      </c>
      <c r="Y23" s="44"/>
      <c r="Z23" s="24">
        <f t="shared" si="14"/>
        <v>557</v>
      </c>
      <c r="AA23" s="49">
        <v>12.2</v>
      </c>
      <c r="AB23" s="71"/>
      <c r="AC23" s="44">
        <v>20</v>
      </c>
      <c r="AD23" s="44">
        <v>15.5</v>
      </c>
      <c r="AE23" s="44">
        <v>10</v>
      </c>
      <c r="AF23" s="50">
        <v>20</v>
      </c>
      <c r="AG23" s="50"/>
      <c r="AH23" s="25">
        <v>68.099999999999994</v>
      </c>
      <c r="AI23" s="6">
        <f t="shared" si="16"/>
        <v>8.17</v>
      </c>
      <c r="AJ23" s="17">
        <f t="shared" si="17"/>
        <v>-3.31</v>
      </c>
    </row>
    <row r="24" spans="1:36" s="3" customFormat="1" ht="14.4" x14ac:dyDescent="0.2">
      <c r="A24" s="46" t="s">
        <v>44</v>
      </c>
      <c r="B24" s="43">
        <v>86</v>
      </c>
      <c r="C24" s="43">
        <v>120</v>
      </c>
      <c r="D24" s="71"/>
      <c r="E24" s="43">
        <v>122</v>
      </c>
      <c r="F24" s="43">
        <v>97</v>
      </c>
      <c r="G24" s="43">
        <v>86</v>
      </c>
      <c r="H24" s="43"/>
      <c r="I24" s="8">
        <f t="shared" si="18"/>
        <v>511</v>
      </c>
      <c r="J24" s="47">
        <v>20</v>
      </c>
      <c r="K24" s="43">
        <v>20</v>
      </c>
      <c r="L24" s="71"/>
      <c r="M24" s="43">
        <v>20</v>
      </c>
      <c r="N24" s="43">
        <v>20</v>
      </c>
      <c r="O24" s="48">
        <v>20</v>
      </c>
      <c r="P24" s="48"/>
      <c r="Q24" s="7">
        <f>SUM(J24:P24)</f>
        <v>100</v>
      </c>
      <c r="R24" s="18">
        <f t="shared" si="13"/>
        <v>5.1100000000000003</v>
      </c>
      <c r="S24" s="44">
        <v>148</v>
      </c>
      <c r="T24" s="44">
        <v>119</v>
      </c>
      <c r="U24" s="71"/>
      <c r="V24" s="44">
        <v>102</v>
      </c>
      <c r="W24" s="44">
        <v>140</v>
      </c>
      <c r="X24" s="44">
        <v>95</v>
      </c>
      <c r="Y24" s="44"/>
      <c r="Z24" s="24">
        <f t="shared" si="14"/>
        <v>604</v>
      </c>
      <c r="AA24" s="49">
        <v>20</v>
      </c>
      <c r="AB24" s="44">
        <v>20</v>
      </c>
      <c r="AC24" s="71"/>
      <c r="AD24" s="44">
        <v>20</v>
      </c>
      <c r="AE24" s="44">
        <v>20</v>
      </c>
      <c r="AF24" s="50">
        <v>20</v>
      </c>
      <c r="AG24" s="50"/>
      <c r="AH24" s="25">
        <f t="shared" si="15"/>
        <v>100</v>
      </c>
      <c r="AI24" s="6">
        <f t="shared" si="16"/>
        <v>6.04</v>
      </c>
      <c r="AJ24" s="17">
        <f t="shared" si="17"/>
        <v>-0.93</v>
      </c>
    </row>
    <row r="25" spans="1:36" s="3" customFormat="1" ht="14.4" x14ac:dyDescent="0.2">
      <c r="A25" s="46" t="s">
        <v>45</v>
      </c>
      <c r="B25" s="43">
        <v>101</v>
      </c>
      <c r="C25" s="43">
        <v>88</v>
      </c>
      <c r="D25" s="43">
        <v>102</v>
      </c>
      <c r="E25" s="71"/>
      <c r="F25" s="43">
        <v>123</v>
      </c>
      <c r="G25" s="43">
        <v>90</v>
      </c>
      <c r="H25" s="43"/>
      <c r="I25" s="8">
        <f t="shared" si="18"/>
        <v>504</v>
      </c>
      <c r="J25" s="47">
        <v>20</v>
      </c>
      <c r="K25" s="43">
        <v>15.5</v>
      </c>
      <c r="L25" s="43">
        <v>20</v>
      </c>
      <c r="M25" s="71"/>
      <c r="N25" s="43">
        <v>20</v>
      </c>
      <c r="O25" s="48">
        <v>20</v>
      </c>
      <c r="P25" s="48"/>
      <c r="Q25" s="7">
        <f>SUM(J25:P25)</f>
        <v>95.5</v>
      </c>
      <c r="R25" s="18">
        <f t="shared" si="13"/>
        <v>5.26</v>
      </c>
      <c r="S25" s="44">
        <v>106</v>
      </c>
      <c r="T25" s="44">
        <v>87</v>
      </c>
      <c r="U25" s="44">
        <v>122</v>
      </c>
      <c r="V25" s="71"/>
      <c r="W25" s="44">
        <v>135</v>
      </c>
      <c r="X25" s="44">
        <v>92</v>
      </c>
      <c r="Y25" s="44"/>
      <c r="Z25" s="24">
        <f t="shared" si="14"/>
        <v>542</v>
      </c>
      <c r="AA25" s="49">
        <v>14.4</v>
      </c>
      <c r="AB25" s="44">
        <v>20</v>
      </c>
      <c r="AC25" s="44">
        <v>20</v>
      </c>
      <c r="AD25" s="71"/>
      <c r="AE25" s="44">
        <v>20</v>
      </c>
      <c r="AF25" s="50">
        <v>13.5</v>
      </c>
      <c r="AG25" s="50"/>
      <c r="AH25" s="25">
        <v>88.3</v>
      </c>
      <c r="AI25" s="6">
        <f t="shared" si="16"/>
        <v>6.12</v>
      </c>
      <c r="AJ25" s="17">
        <f t="shared" si="17"/>
        <v>-0.86</v>
      </c>
    </row>
    <row r="26" spans="1:36" s="3" customFormat="1" ht="14.4" x14ac:dyDescent="0.2">
      <c r="A26" s="46" t="s">
        <v>5</v>
      </c>
      <c r="B26" s="43">
        <v>139</v>
      </c>
      <c r="C26" s="43">
        <v>90</v>
      </c>
      <c r="D26" s="43">
        <v>140</v>
      </c>
      <c r="E26" s="43">
        <v>135</v>
      </c>
      <c r="F26" s="71"/>
      <c r="G26" s="43">
        <v>110</v>
      </c>
      <c r="H26" s="43"/>
      <c r="I26" s="8">
        <f t="shared" si="18"/>
        <v>614</v>
      </c>
      <c r="J26" s="47">
        <v>20</v>
      </c>
      <c r="K26" s="43">
        <v>10</v>
      </c>
      <c r="L26" s="43">
        <v>20</v>
      </c>
      <c r="M26" s="43">
        <v>20</v>
      </c>
      <c r="N26" s="71"/>
      <c r="O26" s="43">
        <v>20</v>
      </c>
      <c r="P26" s="48"/>
      <c r="Q26" s="7">
        <f>SUM(J26:P26)</f>
        <v>90</v>
      </c>
      <c r="R26" s="18">
        <f t="shared" si="13"/>
        <v>6.82</v>
      </c>
      <c r="S26" s="44">
        <v>142</v>
      </c>
      <c r="T26" s="44">
        <v>62</v>
      </c>
      <c r="U26" s="44">
        <v>97</v>
      </c>
      <c r="V26" s="44">
        <v>123</v>
      </c>
      <c r="W26" s="71"/>
      <c r="X26" s="44">
        <v>95</v>
      </c>
      <c r="Y26" s="44"/>
      <c r="Z26" s="24">
        <f t="shared" si="14"/>
        <v>519</v>
      </c>
      <c r="AA26" s="49">
        <v>20</v>
      </c>
      <c r="AB26" s="44">
        <v>20</v>
      </c>
      <c r="AC26" s="44">
        <v>20</v>
      </c>
      <c r="AD26" s="44">
        <v>20</v>
      </c>
      <c r="AE26" s="71"/>
      <c r="AF26" s="44">
        <v>20</v>
      </c>
      <c r="AG26" s="50"/>
      <c r="AH26" s="25">
        <f t="shared" si="15"/>
        <v>100</v>
      </c>
      <c r="AI26" s="6">
        <f t="shared" si="16"/>
        <v>5.19</v>
      </c>
      <c r="AJ26" s="17">
        <f t="shared" si="17"/>
        <v>1.63</v>
      </c>
    </row>
    <row r="27" spans="1:36" ht="14.4" x14ac:dyDescent="0.2">
      <c r="A27" s="46" t="s">
        <v>29</v>
      </c>
      <c r="B27" s="43">
        <v>120</v>
      </c>
      <c r="C27" s="43">
        <v>148</v>
      </c>
      <c r="D27" s="43">
        <v>95</v>
      </c>
      <c r="E27" s="43">
        <v>92</v>
      </c>
      <c r="F27" s="43">
        <v>95</v>
      </c>
      <c r="G27" s="71"/>
      <c r="H27" s="43"/>
      <c r="I27" s="8">
        <f t="shared" si="18"/>
        <v>550</v>
      </c>
      <c r="J27" s="47">
        <v>20</v>
      </c>
      <c r="K27" s="43">
        <v>20</v>
      </c>
      <c r="L27" s="43">
        <v>20</v>
      </c>
      <c r="M27" s="43">
        <v>13.5</v>
      </c>
      <c r="N27" s="43">
        <v>20</v>
      </c>
      <c r="O27" s="73"/>
      <c r="P27" s="48"/>
      <c r="Q27" s="7">
        <f>SUM(J27:P27)</f>
        <v>93.5</v>
      </c>
      <c r="R27" s="18">
        <f t="shared" si="13"/>
        <v>5.86</v>
      </c>
      <c r="S27" s="44">
        <v>118</v>
      </c>
      <c r="T27" s="44">
        <v>117</v>
      </c>
      <c r="U27" s="44">
        <v>86</v>
      </c>
      <c r="V27" s="44">
        <v>90</v>
      </c>
      <c r="W27" s="44">
        <v>110</v>
      </c>
      <c r="X27" s="71"/>
      <c r="Y27" s="44"/>
      <c r="Z27" s="24">
        <f t="shared" si="14"/>
        <v>521</v>
      </c>
      <c r="AA27" s="49">
        <v>20</v>
      </c>
      <c r="AB27" s="44">
        <v>20</v>
      </c>
      <c r="AC27" s="44">
        <v>20</v>
      </c>
      <c r="AD27" s="44">
        <v>20</v>
      </c>
      <c r="AE27" s="44">
        <v>20</v>
      </c>
      <c r="AF27" s="73"/>
      <c r="AG27" s="50"/>
      <c r="AH27" s="25">
        <f t="shared" si="15"/>
        <v>100</v>
      </c>
      <c r="AI27" s="6">
        <f t="shared" si="16"/>
        <v>5.21</v>
      </c>
      <c r="AJ27" s="17">
        <f t="shared" si="17"/>
        <v>0.65</v>
      </c>
    </row>
    <row r="29" spans="1:36" ht="15.75" customHeight="1" thickBot="1" x14ac:dyDescent="0.25">
      <c r="A29" s="107" t="s">
        <v>54</v>
      </c>
      <c r="B29" s="108" t="s">
        <v>21</v>
      </c>
      <c r="C29" s="109"/>
      <c r="D29" s="109"/>
      <c r="E29" s="109"/>
      <c r="F29" s="109"/>
      <c r="G29" s="109"/>
      <c r="H29" s="109"/>
      <c r="I29" s="16" t="s">
        <v>20</v>
      </c>
      <c r="J29" s="108" t="s">
        <v>19</v>
      </c>
      <c r="K29" s="109"/>
      <c r="L29" s="109"/>
      <c r="M29" s="109"/>
      <c r="N29" s="109"/>
      <c r="O29" s="109"/>
      <c r="P29" s="109"/>
      <c r="Q29" s="22" t="s">
        <v>24</v>
      </c>
      <c r="R29" s="4"/>
      <c r="S29" s="108" t="s">
        <v>18</v>
      </c>
      <c r="T29" s="109"/>
      <c r="U29" s="109"/>
      <c r="V29" s="109"/>
      <c r="W29" s="109"/>
      <c r="X29" s="109"/>
      <c r="Y29" s="109"/>
      <c r="Z29" s="13" t="s">
        <v>23</v>
      </c>
      <c r="AA29" s="108" t="s">
        <v>17</v>
      </c>
      <c r="AB29" s="109"/>
      <c r="AC29" s="109"/>
      <c r="AD29" s="109"/>
      <c r="AE29" s="109"/>
      <c r="AF29" s="109"/>
      <c r="AG29" s="109"/>
      <c r="AH29" s="12" t="s">
        <v>22</v>
      </c>
      <c r="AI29" s="4"/>
      <c r="AJ29" s="4"/>
    </row>
    <row r="30" spans="1:36" s="21" customFormat="1" ht="14.25" customHeight="1" x14ac:dyDescent="0.3">
      <c r="A30" s="107"/>
      <c r="B30" s="20" t="s">
        <v>33</v>
      </c>
      <c r="C30" s="19" t="s">
        <v>47</v>
      </c>
      <c r="D30" s="19" t="s">
        <v>48</v>
      </c>
      <c r="E30" s="19" t="s">
        <v>49</v>
      </c>
      <c r="F30" s="19" t="s">
        <v>28</v>
      </c>
      <c r="G30" s="19" t="s">
        <v>50</v>
      </c>
      <c r="H30" s="19" t="s">
        <v>27</v>
      </c>
      <c r="I30" s="13" t="s">
        <v>16</v>
      </c>
      <c r="J30" s="20" t="s">
        <v>33</v>
      </c>
      <c r="K30" s="19" t="s">
        <v>47</v>
      </c>
      <c r="L30" s="19" t="s">
        <v>48</v>
      </c>
      <c r="M30" s="19" t="s">
        <v>49</v>
      </c>
      <c r="N30" s="19" t="s">
        <v>28</v>
      </c>
      <c r="O30" s="19" t="s">
        <v>50</v>
      </c>
      <c r="P30" s="19" t="s">
        <v>27</v>
      </c>
      <c r="Q30" s="22" t="s">
        <v>15</v>
      </c>
      <c r="R30" s="14"/>
      <c r="S30" s="20" t="s">
        <v>33</v>
      </c>
      <c r="T30" s="19" t="s">
        <v>47</v>
      </c>
      <c r="U30" s="19" t="s">
        <v>48</v>
      </c>
      <c r="V30" s="19" t="s">
        <v>49</v>
      </c>
      <c r="W30" s="19" t="s">
        <v>28</v>
      </c>
      <c r="X30" s="19" t="s">
        <v>50</v>
      </c>
      <c r="Y30" s="19" t="s">
        <v>27</v>
      </c>
      <c r="Z30" s="13" t="s">
        <v>14</v>
      </c>
      <c r="AA30" s="20" t="s">
        <v>33</v>
      </c>
      <c r="AB30" s="19" t="s">
        <v>47</v>
      </c>
      <c r="AC30" s="19" t="s">
        <v>48</v>
      </c>
      <c r="AD30" s="19" t="s">
        <v>49</v>
      </c>
      <c r="AE30" s="19" t="s">
        <v>28</v>
      </c>
      <c r="AF30" s="19" t="s">
        <v>50</v>
      </c>
      <c r="AG30" s="19" t="s">
        <v>27</v>
      </c>
      <c r="AH30" s="12" t="s">
        <v>13</v>
      </c>
      <c r="AI30" s="11" t="s">
        <v>12</v>
      </c>
      <c r="AJ30" s="10" t="s">
        <v>10</v>
      </c>
    </row>
    <row r="31" spans="1:36" ht="14.4" x14ac:dyDescent="0.2">
      <c r="A31" s="46" t="s">
        <v>33</v>
      </c>
      <c r="B31" s="69"/>
      <c r="C31" s="53">
        <v>98</v>
      </c>
      <c r="D31" s="53">
        <v>133</v>
      </c>
      <c r="E31" s="53">
        <v>111</v>
      </c>
      <c r="F31" s="53">
        <v>107</v>
      </c>
      <c r="G31" s="53"/>
      <c r="H31" s="53">
        <v>104</v>
      </c>
      <c r="I31" s="8">
        <f>SUM(B31:H31)</f>
        <v>553</v>
      </c>
      <c r="J31" s="68"/>
      <c r="K31" s="53">
        <v>20</v>
      </c>
      <c r="L31" s="53">
        <v>20</v>
      </c>
      <c r="M31" s="53">
        <v>18</v>
      </c>
      <c r="N31" s="53">
        <v>20</v>
      </c>
      <c r="O31" s="55"/>
      <c r="P31" s="55">
        <v>20</v>
      </c>
      <c r="Q31" s="7">
        <f t="shared" ref="Q31:Q37" si="19">SUM(J31:P31)</f>
        <v>98</v>
      </c>
      <c r="R31" s="18">
        <f t="shared" ref="R31:R37" si="20">ROUND(I31/(ROUND(INT(Q31)+(MOD(Q31,1)*1.667),2)),2)</f>
        <v>5.64</v>
      </c>
      <c r="S31" s="68"/>
      <c r="T31" s="45">
        <v>100</v>
      </c>
      <c r="U31" s="45">
        <v>127</v>
      </c>
      <c r="V31" s="45">
        <v>109</v>
      </c>
      <c r="W31" s="45">
        <v>109</v>
      </c>
      <c r="X31" s="45"/>
      <c r="Y31" s="45">
        <v>70</v>
      </c>
      <c r="Z31" s="24">
        <f t="shared" ref="Z31:Z37" si="21">SUM(S31:Y31)</f>
        <v>515</v>
      </c>
      <c r="AA31" s="68"/>
      <c r="AB31" s="45">
        <v>10.5</v>
      </c>
      <c r="AC31" s="45">
        <v>20</v>
      </c>
      <c r="AD31" s="45">
        <v>20</v>
      </c>
      <c r="AE31" s="45">
        <v>16</v>
      </c>
      <c r="AF31" s="57"/>
      <c r="AG31" s="57">
        <v>20</v>
      </c>
      <c r="AH31" s="25">
        <f t="shared" ref="AH31:AH37" si="22">SUM(AA31:AG31)</f>
        <v>86.5</v>
      </c>
      <c r="AI31" s="6">
        <f t="shared" ref="AI31:AI37" si="23">ROUND(Z31/(ROUND(INT(AH31)+(MOD(AH31,1)*1.667),2)),2)</f>
        <v>5.93</v>
      </c>
      <c r="AJ31" s="17">
        <f t="shared" ref="AJ31:AJ37" si="24">ROUND(R31-AI31,2)</f>
        <v>-0.28999999999999998</v>
      </c>
    </row>
    <row r="32" spans="1:36" ht="14.4" x14ac:dyDescent="0.2">
      <c r="A32" s="46" t="s">
        <v>47</v>
      </c>
      <c r="B32" s="53">
        <v>100</v>
      </c>
      <c r="C32" s="69"/>
      <c r="D32" s="53"/>
      <c r="E32" s="53">
        <v>183</v>
      </c>
      <c r="F32" s="53">
        <v>177</v>
      </c>
      <c r="G32" s="53">
        <v>163</v>
      </c>
      <c r="H32" s="53">
        <v>141</v>
      </c>
      <c r="I32" s="8">
        <f t="shared" ref="I32:I37" si="25">SUM(B32:H32)</f>
        <v>764</v>
      </c>
      <c r="J32" s="54">
        <v>10.5</v>
      </c>
      <c r="K32" s="69"/>
      <c r="L32" s="53"/>
      <c r="M32" s="53">
        <v>20</v>
      </c>
      <c r="N32" s="53">
        <v>20</v>
      </c>
      <c r="O32" s="55">
        <v>20</v>
      </c>
      <c r="P32" s="55">
        <v>20</v>
      </c>
      <c r="Q32" s="7">
        <f t="shared" si="19"/>
        <v>90.5</v>
      </c>
      <c r="R32" s="18">
        <f t="shared" si="20"/>
        <v>8.41</v>
      </c>
      <c r="S32" s="56">
        <v>98</v>
      </c>
      <c r="T32" s="69"/>
      <c r="U32" s="45"/>
      <c r="V32" s="45">
        <v>92</v>
      </c>
      <c r="W32" s="45">
        <v>142</v>
      </c>
      <c r="X32" s="45">
        <v>62</v>
      </c>
      <c r="Y32" s="45">
        <v>98</v>
      </c>
      <c r="Z32" s="24">
        <f t="shared" si="21"/>
        <v>492</v>
      </c>
      <c r="AA32" s="56">
        <v>20</v>
      </c>
      <c r="AB32" s="69"/>
      <c r="AC32" s="45"/>
      <c r="AD32" s="45">
        <v>20</v>
      </c>
      <c r="AE32" s="45">
        <v>20</v>
      </c>
      <c r="AF32" s="57">
        <v>20</v>
      </c>
      <c r="AG32" s="57">
        <v>20</v>
      </c>
      <c r="AH32" s="25">
        <f t="shared" si="22"/>
        <v>100</v>
      </c>
      <c r="AI32" s="6">
        <f t="shared" si="23"/>
        <v>4.92</v>
      </c>
      <c r="AJ32" s="17">
        <f t="shared" si="24"/>
        <v>3.49</v>
      </c>
    </row>
    <row r="33" spans="1:36" ht="14.4" x14ac:dyDescent="0.2">
      <c r="A33" s="46" t="s">
        <v>48</v>
      </c>
      <c r="B33" s="53">
        <v>127</v>
      </c>
      <c r="C33" s="53"/>
      <c r="D33" s="69"/>
      <c r="E33" s="53">
        <v>151</v>
      </c>
      <c r="F33" s="53">
        <v>101</v>
      </c>
      <c r="G33" s="53">
        <v>133</v>
      </c>
      <c r="H33" s="53">
        <v>137</v>
      </c>
      <c r="I33" s="8">
        <f t="shared" si="25"/>
        <v>649</v>
      </c>
      <c r="J33" s="54">
        <v>20</v>
      </c>
      <c r="K33" s="53"/>
      <c r="L33" s="69"/>
      <c r="M33" s="53">
        <v>20</v>
      </c>
      <c r="N33" s="53">
        <v>20</v>
      </c>
      <c r="O33" s="55">
        <v>20</v>
      </c>
      <c r="P33" s="55">
        <v>20</v>
      </c>
      <c r="Q33" s="7">
        <f t="shared" si="19"/>
        <v>100</v>
      </c>
      <c r="R33" s="18">
        <f t="shared" si="20"/>
        <v>6.49</v>
      </c>
      <c r="S33" s="56">
        <v>133</v>
      </c>
      <c r="T33" s="45"/>
      <c r="U33" s="69"/>
      <c r="V33" s="45">
        <v>107</v>
      </c>
      <c r="W33" s="45">
        <v>134</v>
      </c>
      <c r="X33" s="45">
        <v>134</v>
      </c>
      <c r="Y33" s="45">
        <v>138</v>
      </c>
      <c r="Z33" s="24">
        <f t="shared" si="21"/>
        <v>646</v>
      </c>
      <c r="AA33" s="56">
        <v>20</v>
      </c>
      <c r="AB33" s="45"/>
      <c r="AC33" s="69"/>
      <c r="AD33" s="45">
        <v>20</v>
      </c>
      <c r="AE33" s="45">
        <v>20</v>
      </c>
      <c r="AF33" s="57">
        <v>18.100000000000001</v>
      </c>
      <c r="AG33" s="57">
        <v>18.2</v>
      </c>
      <c r="AH33" s="25">
        <f t="shared" si="22"/>
        <v>96.3</v>
      </c>
      <c r="AI33" s="6">
        <f t="shared" si="23"/>
        <v>6.69</v>
      </c>
      <c r="AJ33" s="17">
        <f t="shared" si="24"/>
        <v>-0.2</v>
      </c>
    </row>
    <row r="34" spans="1:36" ht="14.4" x14ac:dyDescent="0.2">
      <c r="A34" s="46" t="s">
        <v>49</v>
      </c>
      <c r="B34" s="53">
        <v>109</v>
      </c>
      <c r="C34" s="53">
        <v>92</v>
      </c>
      <c r="D34" s="53">
        <v>107</v>
      </c>
      <c r="E34" s="69"/>
      <c r="F34" s="53">
        <v>137</v>
      </c>
      <c r="G34" s="53"/>
      <c r="H34" s="53"/>
      <c r="I34" s="8">
        <f t="shared" si="25"/>
        <v>445</v>
      </c>
      <c r="J34" s="54">
        <v>20</v>
      </c>
      <c r="K34" s="53">
        <v>20</v>
      </c>
      <c r="L34" s="53">
        <v>20</v>
      </c>
      <c r="M34" s="69"/>
      <c r="N34" s="53">
        <v>20</v>
      </c>
      <c r="O34" s="55"/>
      <c r="P34" s="55"/>
      <c r="Q34" s="7">
        <f t="shared" si="19"/>
        <v>80</v>
      </c>
      <c r="R34" s="18">
        <f t="shared" si="20"/>
        <v>5.56</v>
      </c>
      <c r="S34" s="56">
        <v>111</v>
      </c>
      <c r="T34" s="45">
        <v>183</v>
      </c>
      <c r="U34" s="45">
        <v>151</v>
      </c>
      <c r="V34" s="69"/>
      <c r="W34" s="45">
        <v>164</v>
      </c>
      <c r="X34" s="45"/>
      <c r="Y34" s="45"/>
      <c r="Z34" s="24">
        <f t="shared" si="21"/>
        <v>609</v>
      </c>
      <c r="AA34" s="56">
        <v>18</v>
      </c>
      <c r="AB34" s="45">
        <v>20</v>
      </c>
      <c r="AC34" s="45">
        <v>20</v>
      </c>
      <c r="AD34" s="69"/>
      <c r="AE34" s="45">
        <v>20</v>
      </c>
      <c r="AF34" s="57"/>
      <c r="AG34" s="57"/>
      <c r="AH34" s="25">
        <f t="shared" si="22"/>
        <v>78</v>
      </c>
      <c r="AI34" s="6">
        <f t="shared" si="23"/>
        <v>7.81</v>
      </c>
      <c r="AJ34" s="17">
        <f t="shared" si="24"/>
        <v>-2.25</v>
      </c>
    </row>
    <row r="35" spans="1:36" ht="14.4" x14ac:dyDescent="0.2">
      <c r="A35" s="51" t="s">
        <v>28</v>
      </c>
      <c r="B35" s="53">
        <v>109</v>
      </c>
      <c r="C35" s="53">
        <v>142</v>
      </c>
      <c r="D35" s="53">
        <v>134</v>
      </c>
      <c r="E35" s="53">
        <v>164</v>
      </c>
      <c r="F35" s="69"/>
      <c r="G35" s="53">
        <v>143</v>
      </c>
      <c r="H35" s="53"/>
      <c r="I35" s="8">
        <f t="shared" si="25"/>
        <v>692</v>
      </c>
      <c r="J35" s="54">
        <v>16</v>
      </c>
      <c r="K35" s="53">
        <v>20</v>
      </c>
      <c r="L35" s="53">
        <v>20</v>
      </c>
      <c r="M35" s="53">
        <v>20</v>
      </c>
      <c r="N35" s="69"/>
      <c r="O35" s="55">
        <v>20</v>
      </c>
      <c r="P35" s="55"/>
      <c r="Q35" s="7">
        <f t="shared" si="19"/>
        <v>96</v>
      </c>
      <c r="R35" s="18">
        <f t="shared" si="20"/>
        <v>7.21</v>
      </c>
      <c r="S35" s="56">
        <v>107</v>
      </c>
      <c r="T35" s="45">
        <v>177</v>
      </c>
      <c r="U35" s="45">
        <v>101</v>
      </c>
      <c r="V35" s="45">
        <v>137</v>
      </c>
      <c r="W35" s="69"/>
      <c r="X35" s="45">
        <v>129</v>
      </c>
      <c r="Y35" s="45"/>
      <c r="Z35" s="24">
        <f t="shared" si="21"/>
        <v>651</v>
      </c>
      <c r="AA35" s="56">
        <v>20</v>
      </c>
      <c r="AB35" s="45">
        <v>20</v>
      </c>
      <c r="AC35" s="45">
        <v>20</v>
      </c>
      <c r="AD35" s="45">
        <v>20</v>
      </c>
      <c r="AE35" s="69"/>
      <c r="AF35" s="57">
        <v>20</v>
      </c>
      <c r="AG35" s="57"/>
      <c r="AH35" s="25">
        <f t="shared" si="22"/>
        <v>100</v>
      </c>
      <c r="AI35" s="6">
        <f t="shared" si="23"/>
        <v>6.51</v>
      </c>
      <c r="AJ35" s="17">
        <f t="shared" si="24"/>
        <v>0.7</v>
      </c>
    </row>
    <row r="36" spans="1:36" ht="14.4" x14ac:dyDescent="0.2">
      <c r="A36" s="46" t="s">
        <v>50</v>
      </c>
      <c r="B36" s="53"/>
      <c r="C36" s="53">
        <v>62</v>
      </c>
      <c r="D36" s="53">
        <v>134</v>
      </c>
      <c r="E36" s="53"/>
      <c r="F36" s="53">
        <v>129</v>
      </c>
      <c r="G36" s="69"/>
      <c r="H36" s="53">
        <v>109</v>
      </c>
      <c r="I36" s="8">
        <f t="shared" si="25"/>
        <v>434</v>
      </c>
      <c r="J36" s="54"/>
      <c r="K36" s="53">
        <v>20</v>
      </c>
      <c r="L36" s="53">
        <v>18.100000000000001</v>
      </c>
      <c r="M36" s="53"/>
      <c r="N36" s="53">
        <v>20</v>
      </c>
      <c r="O36" s="70"/>
      <c r="P36" s="55">
        <v>20</v>
      </c>
      <c r="Q36" s="7">
        <f t="shared" si="19"/>
        <v>78.099999999999994</v>
      </c>
      <c r="R36" s="18">
        <f t="shared" si="20"/>
        <v>5.55</v>
      </c>
      <c r="S36" s="56"/>
      <c r="T36" s="45">
        <v>163</v>
      </c>
      <c r="U36" s="45">
        <v>133</v>
      </c>
      <c r="V36" s="45"/>
      <c r="W36" s="45">
        <v>143</v>
      </c>
      <c r="X36" s="69"/>
      <c r="Y36" s="45">
        <v>137</v>
      </c>
      <c r="Z36" s="24">
        <f t="shared" si="21"/>
        <v>576</v>
      </c>
      <c r="AA36" s="56"/>
      <c r="AB36" s="45">
        <v>20</v>
      </c>
      <c r="AC36" s="45">
        <v>20</v>
      </c>
      <c r="AD36" s="45"/>
      <c r="AE36" s="45">
        <v>20</v>
      </c>
      <c r="AF36" s="70"/>
      <c r="AG36" s="57">
        <v>20</v>
      </c>
      <c r="AH36" s="25">
        <f t="shared" si="22"/>
        <v>80</v>
      </c>
      <c r="AI36" s="6">
        <f t="shared" si="23"/>
        <v>7.2</v>
      </c>
      <c r="AJ36" s="17">
        <f t="shared" si="24"/>
        <v>-1.65</v>
      </c>
    </row>
    <row r="37" spans="1:36" ht="15" thickBot="1" x14ac:dyDescent="0.25">
      <c r="A37" s="52" t="s">
        <v>27</v>
      </c>
      <c r="B37" s="53">
        <v>70</v>
      </c>
      <c r="C37" s="53">
        <v>98</v>
      </c>
      <c r="D37" s="53">
        <v>138</v>
      </c>
      <c r="E37" s="53"/>
      <c r="F37" s="53"/>
      <c r="G37" s="53">
        <v>137</v>
      </c>
      <c r="H37" s="69"/>
      <c r="I37" s="8">
        <f t="shared" si="25"/>
        <v>443</v>
      </c>
      <c r="J37" s="54">
        <v>20</v>
      </c>
      <c r="K37" s="53">
        <v>20</v>
      </c>
      <c r="L37" s="53">
        <v>18.2</v>
      </c>
      <c r="M37" s="53"/>
      <c r="N37" s="53"/>
      <c r="O37" s="55">
        <v>20</v>
      </c>
      <c r="P37" s="70"/>
      <c r="Q37" s="7">
        <f t="shared" si="19"/>
        <v>78.2</v>
      </c>
      <c r="R37" s="18">
        <f t="shared" si="20"/>
        <v>5.66</v>
      </c>
      <c r="S37" s="56">
        <v>104</v>
      </c>
      <c r="T37" s="45">
        <v>141</v>
      </c>
      <c r="U37" s="45">
        <v>137</v>
      </c>
      <c r="V37" s="45"/>
      <c r="W37" s="45"/>
      <c r="X37" s="45">
        <v>109</v>
      </c>
      <c r="Y37" s="69"/>
      <c r="Z37" s="24">
        <f t="shared" si="21"/>
        <v>491</v>
      </c>
      <c r="AA37" s="56">
        <v>20</v>
      </c>
      <c r="AB37" s="45">
        <v>20</v>
      </c>
      <c r="AC37" s="45">
        <v>20</v>
      </c>
      <c r="AD37" s="45"/>
      <c r="AE37" s="45"/>
      <c r="AF37" s="57">
        <v>20</v>
      </c>
      <c r="AG37" s="70"/>
      <c r="AH37" s="25">
        <f t="shared" si="22"/>
        <v>80</v>
      </c>
      <c r="AI37" s="6">
        <f t="shared" si="23"/>
        <v>6.14</v>
      </c>
      <c r="AJ37" s="17">
        <f t="shared" si="24"/>
        <v>-0.48</v>
      </c>
    </row>
  </sheetData>
  <mergeCells count="20">
    <mergeCell ref="J1:P1"/>
    <mergeCell ref="S1:Y1"/>
    <mergeCell ref="AA1:AG1"/>
    <mergeCell ref="B11:H11"/>
    <mergeCell ref="J11:P11"/>
    <mergeCell ref="S11:Y11"/>
    <mergeCell ref="AA11:AG11"/>
    <mergeCell ref="J20:P20"/>
    <mergeCell ref="S20:Y20"/>
    <mergeCell ref="AA20:AG20"/>
    <mergeCell ref="B29:H29"/>
    <mergeCell ref="J29:P29"/>
    <mergeCell ref="S29:Y29"/>
    <mergeCell ref="AA29:AG29"/>
    <mergeCell ref="A1:A2"/>
    <mergeCell ref="A11:A12"/>
    <mergeCell ref="A20:A21"/>
    <mergeCell ref="A29:A30"/>
    <mergeCell ref="B20:H20"/>
    <mergeCell ref="B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Points Table</vt:lpstr>
      <vt:lpstr>NRR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2017-10-12T17:21:43Z</dcterms:modified>
</cp:coreProperties>
</file>